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backupFile="1"/>
  <bookViews>
    <workbookView xWindow="-105" yWindow="-105" windowWidth="23250" windowHeight="12570" firstSheet="3" activeTab="3"/>
  </bookViews>
  <sheets>
    <sheet name="2026" sheetId="1" state="hidden" r:id="rId1"/>
    <sheet name="2026 (все)" sheetId="5" state="hidden" r:id="rId2"/>
    <sheet name="2026 (переходящие" sheetId="6" state="hidden" r:id="rId3"/>
    <sheet name="2026 (для сайта МРИК)" sheetId="12" r:id="rId4"/>
    <sheet name="Лист1 (2)" sheetId="2" state="hidden" r:id="rId5"/>
    <sheet name="Лист1 (3)" sheetId="3" state="hidden" r:id="rId6"/>
  </sheets>
  <definedNames>
    <definedName name="_xlnm.Print_Area" localSheetId="0">'2026'!$A$1:$H$63</definedName>
    <definedName name="_xlnm.Print_Area" localSheetId="1">'2026 (все)'!$A$1:$H$69</definedName>
    <definedName name="_xlnm.Print_Area" localSheetId="3">'2026 (для сайта МРИК)'!$A$1:$G$23</definedName>
    <definedName name="_xlnm.Print_Area" localSheetId="2">'2026 (переходящие'!$A$1:$H$38</definedName>
    <definedName name="_xlnm.Print_Area" localSheetId="4">'Лист1 (2)'!$A$1:$G$68</definedName>
    <definedName name="_xlnm.Print_Area" localSheetId="5">'Лист1 (3)'!$A$1:$G$41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2"/>
  <c r="D35" i="6" l="1"/>
  <c r="D11"/>
  <c r="D31"/>
  <c r="F27"/>
  <c r="D27"/>
  <c r="F26"/>
  <c r="F35" s="1"/>
  <c r="D26"/>
  <c r="D25"/>
  <c r="D23"/>
  <c r="D22"/>
  <c r="D19"/>
  <c r="D18"/>
  <c r="I17"/>
  <c r="D16"/>
  <c r="I10"/>
  <c r="F12" l="1"/>
  <c r="F11"/>
  <c r="D12"/>
  <c r="D65" i="5" l="1"/>
  <c r="D58"/>
  <c r="F51"/>
  <c r="D51"/>
  <c r="F50"/>
  <c r="F66" s="1"/>
  <c r="F11" s="1"/>
  <c r="D50"/>
  <c r="D48"/>
  <c r="D43"/>
  <c r="D42"/>
  <c r="D40"/>
  <c r="D37"/>
  <c r="D31"/>
  <c r="D30"/>
  <c r="D29"/>
  <c r="D26"/>
  <c r="D25"/>
  <c r="I24"/>
  <c r="D23"/>
  <c r="D22"/>
  <c r="D16"/>
  <c r="F14"/>
  <c r="D13"/>
  <c r="F12"/>
  <c r="D12"/>
  <c r="I10"/>
  <c r="D14" l="1"/>
  <c r="D66"/>
  <c r="D11" s="1"/>
  <c r="D54" i="1" l="1"/>
  <c r="D53"/>
  <c r="D56" l="1"/>
  <c r="D57"/>
  <c r="D20" l="1"/>
  <c r="D55" l="1"/>
  <c r="D38"/>
  <c r="D13"/>
  <c r="F22" l="1"/>
  <c r="D52" l="1"/>
  <c r="D49"/>
  <c r="D37"/>
  <c r="D36" l="1"/>
  <c r="D29"/>
  <c r="D14" l="1"/>
  <c r="E38" i="3" l="1"/>
  <c r="C37"/>
  <c r="C32"/>
  <c r="C31"/>
  <c r="C30"/>
  <c r="C29"/>
  <c r="E28"/>
  <c r="C28"/>
  <c r="C27"/>
  <c r="C38" s="1"/>
  <c r="C25"/>
  <c r="C24"/>
  <c r="C20"/>
  <c r="E19"/>
  <c r="C15"/>
  <c r="H10"/>
  <c r="D26" i="1"/>
  <c r="D21" l="1"/>
  <c r="C64" i="2"/>
  <c r="C58"/>
  <c r="C57"/>
  <c r="C56"/>
  <c r="E55"/>
  <c r="C55"/>
  <c r="C52"/>
  <c r="E50"/>
  <c r="E49"/>
  <c r="C45"/>
  <c r="C44"/>
  <c r="C40"/>
  <c r="C30"/>
  <c r="C27"/>
  <c r="C18"/>
  <c r="E16"/>
  <c r="E12" s="1"/>
  <c r="E65" s="1"/>
  <c r="C16"/>
  <c r="C12" s="1"/>
  <c r="C65" s="1"/>
  <c r="C14"/>
  <c r="E13"/>
  <c r="H13" s="1"/>
  <c r="C13"/>
  <c r="H10"/>
  <c r="D23" i="1" l="1"/>
  <c r="I10"/>
  <c r="D25"/>
  <c r="D22"/>
  <c r="D60" s="1"/>
  <c r="F20" l="1"/>
  <c r="F60" s="1"/>
  <c r="I12" l="1"/>
</calcChain>
</file>

<file path=xl/sharedStrings.xml><?xml version="1.0" encoding="utf-8"?>
<sst xmlns="http://schemas.openxmlformats.org/spreadsheetml/2006/main" count="1284" uniqueCount="375">
  <si>
    <t>"СОГЛАСОВАНО"</t>
  </si>
  <si>
    <t>Минский районный</t>
  </si>
  <si>
    <t>исполнительный комитет</t>
  </si>
  <si>
    <t>"УТВЕРЖДАЮ"</t>
  </si>
  <si>
    <t>Генеральный директор</t>
  </si>
  <si>
    <t>КУП "Минскоблдорстрой"</t>
  </si>
  <si>
    <t>А.Н. Майстрович</t>
  </si>
  <si>
    <t>Срок исполнения работ</t>
  </si>
  <si>
    <t>Лимит финансирования, рублей (вид работ)</t>
  </si>
  <si>
    <t>Всего по Минскому району:</t>
  </si>
  <si>
    <t>за счет РДФ</t>
  </si>
  <si>
    <t>за счет средств областного бюджета</t>
  </si>
  <si>
    <t>Ориентировочная стоимость объекта, 
руб</t>
  </si>
  <si>
    <t>Ввод дорог, 
км</t>
  </si>
  <si>
    <t>"____"                        2024</t>
  </si>
  <si>
    <t>_______________</t>
  </si>
  <si>
    <t>____________________</t>
  </si>
  <si>
    <t>фрезерование, ликв. дефектов, а/б покрытие</t>
  </si>
  <si>
    <t>ликв. дефектов, а/б покрытие</t>
  </si>
  <si>
    <t>поверхн. обработка</t>
  </si>
  <si>
    <t>переходящий</t>
  </si>
  <si>
    <t>Н-9088 Дворицкая Слобода-Озерцо в месте пересечения с автомобильной дорогой Н-8931 Минская кольцевая автомобильная дорога-Городище-Старое Село</t>
  </si>
  <si>
    <t>светофор</t>
  </si>
  <si>
    <t>Н-8998 Озерцо-Богатырево-Антонишки</t>
  </si>
  <si>
    <t>пешеходные дорожки, парковки</t>
  </si>
  <si>
    <t>пешеходные связи, ж/б трубы</t>
  </si>
  <si>
    <t>программа БД</t>
  </si>
  <si>
    <t>тротуар</t>
  </si>
  <si>
    <t>Итого:</t>
  </si>
  <si>
    <t>КУП "Минскоблдорстрой"-"ДРСУ № 194"</t>
  </si>
  <si>
    <t>/Начальник филиала</t>
  </si>
  <si>
    <t>А.Л. Круликовский</t>
  </si>
  <si>
    <t>укрепление обочин</t>
  </si>
  <si>
    <t>май</t>
  </si>
  <si>
    <t>июнь-май</t>
  </si>
  <si>
    <t>апрель-май</t>
  </si>
  <si>
    <t>июль</t>
  </si>
  <si>
    <t>июнь</t>
  </si>
  <si>
    <t>август</t>
  </si>
  <si>
    <t>апрель</t>
  </si>
  <si>
    <t>март</t>
  </si>
  <si>
    <t>октябрь</t>
  </si>
  <si>
    <t>БД, АУ, ГАИ, Население</t>
  </si>
  <si>
    <t>АУ, Губернатор (Юргевич)</t>
  </si>
  <si>
    <t>АУ, Юргевич</t>
  </si>
  <si>
    <t>АУ Буцевичи</t>
  </si>
  <si>
    <t>АУ</t>
  </si>
  <si>
    <t>БД, пеш. Связи Рагусский</t>
  </si>
  <si>
    <t>РИК</t>
  </si>
  <si>
    <t>ГАИ, БД, Население, 
не обеспечен финансированием (1724600 руб.)</t>
  </si>
  <si>
    <t>БД</t>
  </si>
  <si>
    <t>Сделано</t>
  </si>
  <si>
    <t>долевое участие</t>
  </si>
  <si>
    <t>ГАИ, Население,
не обеспечен финансированием (1189000 руб.)</t>
  </si>
  <si>
    <t>Население, МОИК, 
не обеспечен финансированием (200000 руб.)</t>
  </si>
  <si>
    <t>АУ, ГАИ, Население</t>
  </si>
  <si>
    <t>ремонт А.О.</t>
  </si>
  <si>
    <t>км0,45-км1,9, км5,8-км7,6 -фрезерование,ликв. дефектов, а/б покрытие; км1,9-км5,8 -поверхн. Обработка; ремонт а.о.</t>
  </si>
  <si>
    <t>укрепление обочин, барьерное ограждение, тактильная плитка, ремонт а.о.</t>
  </si>
  <si>
    <t>не обеспечен финансированием (490000руб.)</t>
  </si>
  <si>
    <t>Наименование автомобильной дороги</t>
  </si>
  <si>
    <t>адрес, км-км</t>
  </si>
  <si>
    <t>Обоснование включения в перечень</t>
  </si>
  <si>
    <t xml:space="preserve">Н-8977 Ратомка-Подгорье-Ляховщина  </t>
  </si>
  <si>
    <t>км3,684-км4,854</t>
  </si>
  <si>
    <t xml:space="preserve">Н-24435 Подъезд к РИЗ "Марковщина" от а/д Р-58 Минск-Калачи-Мядель </t>
  </si>
  <si>
    <t>км0,0-км2,9</t>
  </si>
  <si>
    <t xml:space="preserve">Н-8952 Лошаны-Горошки-Щербины </t>
  </si>
  <si>
    <t>км0,9-км1,52</t>
  </si>
  <si>
    <t xml:space="preserve">Н-24440 Подъезд к д. Капличи от а/д Р-65 Заславль-Дзержинск-Озеро </t>
  </si>
  <si>
    <t>км 0,017 – км 0,553</t>
  </si>
  <si>
    <t xml:space="preserve">Н-8993 Каменная Горка-Тарасово </t>
  </si>
  <si>
    <t>км2,3-км5,45</t>
  </si>
  <si>
    <t>Н24996 Подъезд к кладбищу д. Захаричи от а/д Р-65 Заславль-Дзержинск-Озеро</t>
  </si>
  <si>
    <t xml:space="preserve"> км0,0-км0,39</t>
  </si>
  <si>
    <t xml:space="preserve">Н-24416 Подъезд  к с/т "Гаспадар-2002" от Минской  кольцевой автомобильной дороги, </t>
  </si>
  <si>
    <t xml:space="preserve">км0,0 - км1,2 </t>
  </si>
  <si>
    <t xml:space="preserve">Н-8946 Ст."Радошковичи"-Турковщина-Гиревичи </t>
  </si>
  <si>
    <t>км0,0-км1,0</t>
  </si>
  <si>
    <t xml:space="preserve">Н-8955 Сёмков Городок-Казеково </t>
  </si>
  <si>
    <t>км0,003-км5,253</t>
  </si>
  <si>
    <t xml:space="preserve">Н-8932 Таборы-Птичь-Старое Село </t>
  </si>
  <si>
    <t>км7,22-км10,1</t>
  </si>
  <si>
    <t>Н-8965 Новый Двор-Малые Бесяды</t>
  </si>
  <si>
    <t xml:space="preserve"> км0,0-км10,0</t>
  </si>
  <si>
    <t xml:space="preserve">Н-8976 Мацки-Абрицкая Слобода-Буцевичи </t>
  </si>
  <si>
    <t>км0,0-км1,55</t>
  </si>
  <si>
    <t>Н-8964 Паперня-Радошковичи</t>
  </si>
  <si>
    <t xml:space="preserve"> км 5,200 - км 5,375</t>
  </si>
  <si>
    <t>укрепление обочин, ремонт а.о.</t>
  </si>
  <si>
    <t xml:space="preserve">Н-24413 Подъезд к д.Семково от а/д Н-9031 Колодищи-Заславль </t>
  </si>
  <si>
    <t>км0,023-км1,967</t>
  </si>
  <si>
    <t>км3,1-км4,4</t>
  </si>
  <si>
    <t xml:space="preserve"> а/б покрытие</t>
  </si>
  <si>
    <t xml:space="preserve">Н-8935 Новоселье-Лисовщина-Тресковщина </t>
  </si>
  <si>
    <t>км0,0-км3,258</t>
  </si>
  <si>
    <t>укрепление обочин, тротуары, ремонт а.о.</t>
  </si>
  <si>
    <t xml:space="preserve">Н-8938 Крылово-Карасёвщина-Дуличи </t>
  </si>
  <si>
    <t>км7,9-км12,1</t>
  </si>
  <si>
    <t>, а/б покрытие, тротуары, ремонт а.о.</t>
  </si>
  <si>
    <t>март-апрель</t>
  </si>
  <si>
    <t>ГАИ, Население</t>
  </si>
  <si>
    <t xml:space="preserve">км 35,079 - км 35,096; км 35,191 - км 35,201; км 35,237 - км 35,318  </t>
  </si>
  <si>
    <t xml:space="preserve">Н-9031 Колодищи-Заславль </t>
  </si>
  <si>
    <t>Н-8944 Петришки-Недреска-Лошаны</t>
  </si>
  <si>
    <t xml:space="preserve"> км0,0-км1,4, км6,8-км8,5</t>
  </si>
  <si>
    <t>устройство обочин</t>
  </si>
  <si>
    <t xml:space="preserve">Н-8931 Минская кольцевая автомобильная дорога -Городище-Старое Село </t>
  </si>
  <si>
    <t>км0,45-км7,6</t>
  </si>
  <si>
    <t>Н-8962 Петришки - С/т "Высокое"</t>
  </si>
  <si>
    <t>км0,036 - км 1,080</t>
  </si>
  <si>
    <t xml:space="preserve">Н-9036 Качино -Приморье </t>
  </si>
  <si>
    <t xml:space="preserve"> км 1,047 - км 2,409</t>
  </si>
  <si>
    <t xml:space="preserve"> км 1,55</t>
  </si>
  <si>
    <t>парковка</t>
  </si>
  <si>
    <t>Н-24429Подъезд к санаторию "Криница" от а/д Р-28- Минск-Молодечно- Нарочь</t>
  </si>
  <si>
    <t>км0,00-км0,328</t>
  </si>
  <si>
    <t>пешеходные связи, мафы</t>
  </si>
  <si>
    <t>март -апрель</t>
  </si>
  <si>
    <t xml:space="preserve"> км0,0-км1,4, км6,8-км8,3</t>
  </si>
  <si>
    <t>Н-24384 подъезд к д. Каменец   от а/д Н-8970 Шершуны-Курневичи-Каменец-Сады</t>
  </si>
  <si>
    <t xml:space="preserve"> км0,011- км 0,35</t>
  </si>
  <si>
    <t xml:space="preserve">Н-8984 А/д" М6/Е 28 Минск-Гродно-граница Республики Польша (Брузги)-Дегтярёвка-Ярково </t>
  </si>
  <si>
    <t>км2,4-км5,1</t>
  </si>
  <si>
    <t>Н-8936 Звенячи -Тресковщина -Малявки</t>
  </si>
  <si>
    <t>Перечень объектов
 текущего ремонта местных автомобильных дорог Минского района, 
включаемых в план 2025 года по Минской области</t>
  </si>
  <si>
    <t>разворотное кольцо</t>
  </si>
  <si>
    <t>км 0,000-км 0,900</t>
  </si>
  <si>
    <t>км 1,700- км 3,684</t>
  </si>
  <si>
    <t>Н-9001 Петришки - с/т "Вясёлка"</t>
  </si>
  <si>
    <t>Н-8972 Буцевичи - Косачи - Новый Двор</t>
  </si>
  <si>
    <t>км 0,000-км 1,800</t>
  </si>
  <si>
    <t>Н-24346 подъезд к д. Суковичи от а/д Н-8951  Приморье- Бовбли -Рогово</t>
  </si>
  <si>
    <t>устройство разворотного кольца</t>
  </si>
  <si>
    <t>Н-24336 подъезд к с/т  "Купалинка-Вязынка" от а/д Н-8946 ст. Радошковичи- Турковщина-Гиревичи</t>
  </si>
  <si>
    <t>поверхн. обработка, разметка</t>
  </si>
  <si>
    <t xml:space="preserve"> ремонт а.о., укрепление обочин</t>
  </si>
  <si>
    <t>исправление профиля, устройство а/б покрытия</t>
  </si>
  <si>
    <t>км 4,100- км 6,000</t>
  </si>
  <si>
    <t>пешеходные связи, ремонт а.о., устройство а.о.</t>
  </si>
  <si>
    <t>Обращения граждан</t>
  </si>
  <si>
    <t>сентябрь-октябрь</t>
  </si>
  <si>
    <t>Ходатайство МРИК</t>
  </si>
  <si>
    <t>Обращение граждан</t>
  </si>
  <si>
    <t>Поручение МОДС, общание граждан</t>
  </si>
  <si>
    <t>Поручение МОИК</t>
  </si>
  <si>
    <t>Н-24347 Подъезд к с/т "Спектр-2001"  от а/д Н-8951 Приморье-Бовбли -Рогово</t>
  </si>
  <si>
    <t>км 0,000 -км 0,351</t>
  </si>
  <si>
    <t>устройство а/б</t>
  </si>
  <si>
    <t>км 0,600 - км 1,690</t>
  </si>
  <si>
    <t>Обращение граждан, долевое участие</t>
  </si>
  <si>
    <t>Н-8944 Петришки-Недреска-Лошаны (д. Новашино)</t>
  </si>
  <si>
    <t>устройство а.о</t>
  </si>
  <si>
    <t>Поручение  МРИК</t>
  </si>
  <si>
    <t>Н-24345 подъезд к д. Щербины  от а/д Н-8951 Приморье- Бовбли-Рогово (д. Путники, д. Мацки)</t>
  </si>
  <si>
    <t>Н-24438 подъезд к д. Крылово  от а/д Р-65  Заславль -Дзержинск-Озеро ( вблизи с/т Крылово)</t>
  </si>
  <si>
    <t>устройство наружного освещения на  а.о, пешеходные связи, ремонт а.о.</t>
  </si>
  <si>
    <t>Н-8957  Рахманьки- Нелидовичи - Вишневка (д. Нелидовичи)</t>
  </si>
  <si>
    <t>Областная и районна программа по повышению БДД</t>
  </si>
  <si>
    <t>Районная программа по повышению БДД</t>
  </si>
  <si>
    <t>км 0,000-км 0,400</t>
  </si>
  <si>
    <t xml:space="preserve">Н-24303 Подъезд  к Музею народной архитекруды и быта от а/д Н-8931 Минская кольцевая автомобильная дорога -Городище-Старое Село </t>
  </si>
  <si>
    <t>Сезонный осмотр а/д</t>
  </si>
  <si>
    <t>км 1, км 2</t>
  </si>
  <si>
    <t>Н-8951 Приморье - Бовбли - Рогово (аг. Семково)</t>
  </si>
  <si>
    <t xml:space="preserve">Н-8941 Заславль-Петришки-Радошковичи </t>
  </si>
  <si>
    <t>км 0,000-км1,917</t>
  </si>
  <si>
    <t xml:space="preserve"> фрезерование, ликв. дефектов, а/б покрытие,установка а.о., установка бортового камня, устройство жб труб,устройство водоотводного лотка, устройство лестничного схода; устройство барьерного ограждения</t>
  </si>
  <si>
    <t>Поручение МРИК, МОДС, общание граждан</t>
  </si>
  <si>
    <t>март-июль</t>
  </si>
  <si>
    <t xml:space="preserve"> фрезерование, ликв. дефектов, а/б покрытие,установка а.о.,установка бортового камня, устройство жб труб,устройство светофора; </t>
  </si>
  <si>
    <t>км 1,917-км 2,770</t>
  </si>
  <si>
    <t>апрель- июль</t>
  </si>
  <si>
    <t>Н-24438 Подъезд к д.Крылово от а/д Заславль-Дзержинск-Озеро</t>
  </si>
  <si>
    <t xml:space="preserve"> км3,1-км4,8</t>
  </si>
  <si>
    <t>июль-август</t>
  </si>
  <si>
    <t>Поручение МРИК, обращение граждан</t>
  </si>
  <si>
    <t xml:space="preserve">км2,770-км2,900, км 3,382- км 3,732, км 3,935 - км 4,293, км 4,776 - км 6,350, км 6,516 - км 7,400 </t>
  </si>
  <si>
    <t xml:space="preserve"> фрезерование, ликв. дефектов, а/б покрытие, ремонт а.о.; пешеходные связи</t>
  </si>
  <si>
    <t>май-август</t>
  </si>
  <si>
    <t xml:space="preserve">Н-8940 Заславль-Кирши-Новое Поле </t>
  </si>
  <si>
    <t>км0,0-км12,55</t>
  </si>
  <si>
    <t>км4,5-км 7,6</t>
  </si>
  <si>
    <t>Н-24306 подъезд к с/т "Птичь-219 от Минская кольцевая автомобильная дорога-Городище-Старое Село</t>
  </si>
  <si>
    <t>км 0,018 - км 1,455</t>
  </si>
  <si>
    <t>фрезерование,ликв. дефектов, а/б покрытие; ремонт а.о.</t>
  </si>
  <si>
    <t>зем. работы, а/б покрытие, обочины</t>
  </si>
  <si>
    <t>км 1,55</t>
  </si>
  <si>
    <t>Н-8955 Семков Городок - Казеково</t>
  </si>
  <si>
    <t>км 0,003 -  км 5,253</t>
  </si>
  <si>
    <t>а/б. а/о</t>
  </si>
  <si>
    <t>Н-24384 Подъезд к д. Каменец от а/д Н-8970 Шершуны - Курневичи - Каменец - Сады</t>
  </si>
  <si>
    <t>км 0,011 - км 0,350</t>
  </si>
  <si>
    <t xml:space="preserve"> км 0,000 - км 0,390</t>
  </si>
  <si>
    <t xml:space="preserve"> Н-24996 Подъезд к кладбищу д. Захаричи от а/д Р-65 Заславль - Дзержинск - Озеро</t>
  </si>
  <si>
    <t>Н-9036 Качино - Приморье</t>
  </si>
  <si>
    <t>км 1,047 - км 2,409</t>
  </si>
  <si>
    <t xml:space="preserve"> км0,024-км1,416, км6,8-км8,457</t>
  </si>
  <si>
    <t>__________________</t>
  </si>
  <si>
    <t>"____"                        2025г.</t>
  </si>
  <si>
    <t>июнь-июль</t>
  </si>
  <si>
    <t>Перечень объектов
 текущего ремонта местных автомобильных дорог Минского района, 
включаемых в план 2026 года по Минской области</t>
  </si>
  <si>
    <t xml:space="preserve">км 2,849 - км 7,527 </t>
  </si>
  <si>
    <t>Н-8987 РКБМР - Аксаковщина</t>
  </si>
  <si>
    <t>км 3,028 - км 3,900</t>
  </si>
  <si>
    <t xml:space="preserve"> Н-24417 Подъезд аг. Хатежино от автомобильной дороги М-6/Е 28 -граница республики Польша (Брузги) Минского района</t>
  </si>
  <si>
    <t>обращения граждан, МОИК</t>
  </si>
  <si>
    <t xml:space="preserve">Н-8973 Чачково-Селище-Рыжики-Малашки </t>
  </si>
  <si>
    <t>устройство водопропускной трубы</t>
  </si>
  <si>
    <t>обращения граждан</t>
  </si>
  <si>
    <t xml:space="preserve">Совет Республики </t>
  </si>
  <si>
    <t>Н-8951 Приморье-Бовбли-Рогово</t>
  </si>
  <si>
    <t xml:space="preserve">км 7,580 - км 14,380 </t>
  </si>
  <si>
    <t>Н-8953 Бовбли-Рябушки-Куты-Новинка</t>
  </si>
  <si>
    <t>МОИК</t>
  </si>
  <si>
    <t>Н-8982 Таборы-Головки-Хатежино</t>
  </si>
  <si>
    <t>устройство пешеходных дорожек</t>
  </si>
  <si>
    <t>МРИК</t>
  </si>
  <si>
    <t>Срок выполнения работ</t>
  </si>
  <si>
    <t>устройство автобусной остановки</t>
  </si>
  <si>
    <t>устройство поверхностной обработки</t>
  </si>
  <si>
    <t>км 0,000 - км 1,800</t>
  </si>
  <si>
    <t>Н-8985 Ляховщина-Новая Веска</t>
  </si>
  <si>
    <t>устройство а/б покрытия по гравийному покрытию</t>
  </si>
  <si>
    <t>Н-9002 Рыжики-Дуличи</t>
  </si>
  <si>
    <t>Н-8957 Рахманьки-Нелидовичи-Вишнёвка</t>
  </si>
  <si>
    <t>титул список</t>
  </si>
  <si>
    <t xml:space="preserve">Н-24418 Подъезд к д.Подсады от а/д М-6/Е-28 - Граница республики Польша(Брузги) </t>
  </si>
  <si>
    <t xml:space="preserve"> км 0,000 - км 18,3</t>
  </si>
  <si>
    <t xml:space="preserve">Н-8964 Паперня-Радошковичи </t>
  </si>
  <si>
    <t xml:space="preserve"> км 0,000 - км 2,380</t>
  </si>
  <si>
    <t>Н-8991 Обход д. Городище (Новая Веска-Богушово)</t>
  </si>
  <si>
    <t>Н-24305 Подъезд  к д. Новый Двор от а/д Н-8931 Минская кольцевая автомобильная дорога-Городище-Старое село</t>
  </si>
  <si>
    <t xml:space="preserve"> км 0,000 - км 0,900</t>
  </si>
  <si>
    <t>км 1,100 - км 6,301</t>
  </si>
  <si>
    <t>Н-8937 Аксаковщина-Великое Село-Лукаши</t>
  </si>
  <si>
    <t>км 0.640 - км 1,280</t>
  </si>
  <si>
    <t>Н-8935 Новоселье-Лисовщина-Тресковщина</t>
  </si>
  <si>
    <t>Н-8945 Петришки-Светлый Путь-Навашино</t>
  </si>
  <si>
    <t>км 1,89 - км 4,664</t>
  </si>
  <si>
    <t>Н-8972 Буцевичи-Косачи-Новый Двор</t>
  </si>
  <si>
    <t>Н-8976 Мацки-Абрицкая Слобода-Буцевичи</t>
  </si>
  <si>
    <t>Н-8978 Горани-Красное-Барсуки</t>
  </si>
  <si>
    <t>Н-24440 Подъезд к д. Капличи от а/д Р-65 Заславль-Дзержинск-Озеро</t>
  </si>
  <si>
    <t>км 0,440 - км 1,800</t>
  </si>
  <si>
    <t>км 0,000 - км 2,900</t>
  </si>
  <si>
    <t>протокол</t>
  </si>
  <si>
    <t>Начальник филиала</t>
  </si>
  <si>
    <t xml:space="preserve">км 2 </t>
  </si>
  <si>
    <t xml:space="preserve"> км 5,756 - км 11,356</t>
  </si>
  <si>
    <t>км 0,000 - км 0,390</t>
  </si>
  <si>
    <t xml:space="preserve"> фрезерование, ликв. дефектов, а/б покрытия</t>
  </si>
  <si>
    <t>работы по ремонту а/б покрытия</t>
  </si>
  <si>
    <t>устройство разметки термопластиком</t>
  </si>
  <si>
    <t>пешеходные связи</t>
  </si>
  <si>
    <t>ремонт а.о.</t>
  </si>
  <si>
    <t>устройство обочин,  устройство жб труб, барьерное ограждение</t>
  </si>
  <si>
    <t>укрепление обочин, барьерное ограждение, тактильная плитка, ремонт и устройство автобусных остановок</t>
  </si>
  <si>
    <t>устройство а/б покрытия, тротуары, 
ремонт автобусных остановок</t>
  </si>
  <si>
    <t>укрепление обочин, пешеходные связи</t>
  </si>
  <si>
    <t>март-июнь</t>
  </si>
  <si>
    <t>апрель-июнь</t>
  </si>
  <si>
    <t>Аварийный участок</t>
  </si>
  <si>
    <t>июль-сентябрь</t>
  </si>
  <si>
    <t>обращения граждан СТ (50/50 с СТ)</t>
  </si>
  <si>
    <t>апрель - июнь</t>
  </si>
  <si>
    <t xml:space="preserve">км 0,500 - км 3,500 </t>
  </si>
  <si>
    <t xml:space="preserve">Н-24417 Подъезд к д. Хатежино от а/д М-6/Е 28 -граница республики Польша(Брузги) </t>
  </si>
  <si>
    <t>фрезерование, ликв. дефектов, а/б покрытие, установка а.о., установка бортового камня, пешеходные связи, устройство разметки</t>
  </si>
  <si>
    <t>аварийный участок</t>
  </si>
  <si>
    <t>истечение ремонтного покрытия</t>
  </si>
  <si>
    <t>объекты по прогарамме Безопастности Движения</t>
  </si>
  <si>
    <t>км 7,22 - км 10,100</t>
  </si>
  <si>
    <t>км 1,917-км2,770</t>
  </si>
  <si>
    <t>км 1</t>
  </si>
  <si>
    <t>км 1,3 (лево)</t>
  </si>
  <si>
    <t>км 0,900</t>
  </si>
  <si>
    <t>укрепление обочин, установка дорожных знаков</t>
  </si>
  <si>
    <t>км 9,500</t>
  </si>
  <si>
    <t>устройство автобусных остановок, пешеходные связи, освещение</t>
  </si>
  <si>
    <t>км 1,82</t>
  </si>
  <si>
    <t>работы по ремонту покрытия согласно ПСД (ц/б покрытие, пешеходные связи, устройство автобусных остановок)</t>
  </si>
  <si>
    <t>км 2,692- км 8,964</t>
  </si>
  <si>
    <t>км 1,83</t>
  </si>
  <si>
    <t>км 1,890</t>
  </si>
  <si>
    <t>км 0,400- км 1,110</t>
  </si>
  <si>
    <t>устройство а/б покрытия, пешеходные связи</t>
  </si>
  <si>
    <t>км 0,017 - км 0,5</t>
  </si>
  <si>
    <t>км 4</t>
  </si>
  <si>
    <t>устройство водоотводных лотков, удлинение существующих ж.б. труб, устройство перильного ограждения, устройство дождеприемных колодцев с водосборными лотками</t>
  </si>
  <si>
    <t xml:space="preserve">высотная регулировка люков, установка дорожных знаков, установка пешеходного ограждения , устройство тротуара </t>
  </si>
  <si>
    <t xml:space="preserve">км 3,000 - км 4,650 </t>
  </si>
  <si>
    <t xml:space="preserve">км 31,865 – км 34,560 </t>
  </si>
  <si>
    <t>Н-9031 Колодищи-Заславль</t>
  </si>
  <si>
    <t>подготовительные работы, зем.работы, установка водоотводных лотков, устройство пешеходного ограждения</t>
  </si>
  <si>
    <t>п/п №</t>
  </si>
  <si>
    <t>Н-8957 Рахманьки — Нелидовичи — Вишневка</t>
  </si>
  <si>
    <t xml:space="preserve">км 6,000 </t>
  </si>
  <si>
    <t xml:space="preserve">земляные работы, укрепление откосов над трубой, установка пешеходного ограждения, установка знаков,  установка барьерного ограждения, устройство пешеходной дорожки </t>
  </si>
  <si>
    <t>январь-февраль</t>
  </si>
  <si>
    <t>долевое строительство</t>
  </si>
  <si>
    <t>км 3,5</t>
  </si>
  <si>
    <t>Н-8935 Новоселье-Лисовщина-Тресковщина 
(д. Ислочь)</t>
  </si>
  <si>
    <t>обращения Миноблавтотранс</t>
  </si>
  <si>
    <t>км2,3 - км5,45</t>
  </si>
  <si>
    <t>км 13,200</t>
  </si>
  <si>
    <t>км 6,100 - км 8,860</t>
  </si>
  <si>
    <t>км 1,598 - км 3,140</t>
  </si>
  <si>
    <t xml:space="preserve"> № п/п</t>
  </si>
  <si>
    <t xml:space="preserve">км 0,500 - км 2,000 </t>
  </si>
  <si>
    <t xml:space="preserve">км 2,000 - км 3,500 </t>
  </si>
  <si>
    <t>за счет средств РДФ</t>
  </si>
  <si>
    <t>за счет средств областного бюджета (субвенции)</t>
  </si>
  <si>
    <t>Гениральный директор</t>
  </si>
  <si>
    <t>КУП "МИНСКОБЛДОРСТРОЙ"</t>
  </si>
  <si>
    <t>М.В. КОЛЕСЕНЬ</t>
  </si>
  <si>
    <t>Н-9036 Качино-Приморье</t>
  </si>
  <si>
    <t>км 4,900 (лево)</t>
  </si>
  <si>
    <t>устройство а/б покрытия по гравийному покрытию, устройство разворотного кольца</t>
  </si>
  <si>
    <t xml:space="preserve">км 1,110 - км 2,020 </t>
  </si>
  <si>
    <t xml:space="preserve">Н-8971 Юзуфово-Шепели-Лысая Гора-Жуковка </t>
  </si>
  <si>
    <t>сентябрь</t>
  </si>
  <si>
    <t xml:space="preserve">Председатель </t>
  </si>
  <si>
    <t>____________________Д.С. КОЛЕСЕНЬ</t>
  </si>
  <si>
    <t>Минского районного исполнительного комитета</t>
  </si>
  <si>
    <t>устройство кольцевого пересечения</t>
  </si>
  <si>
    <t>км 16,843</t>
  </si>
  <si>
    <t>км 18</t>
  </si>
  <si>
    <t>км 7 (право)</t>
  </si>
  <si>
    <t>км 9 (лево, право)</t>
  </si>
  <si>
    <t>устройство разворотного кольца (д. Ислочь)</t>
  </si>
  <si>
    <t>Н-8962 Петришки - с/т "Высокое"</t>
  </si>
  <si>
    <t xml:space="preserve">Н-8984 "М6/Е 28 Минск-Гродно-граница Республики Польша (Брузги)"-Дегтярёвка-Ярково </t>
  </si>
  <si>
    <t>Н-8991 Обход д. Городище (Новая Вёска-Богушово)</t>
  </si>
  <si>
    <t>Н-8998 Озерцо-Богатырёво-Антонишки</t>
  </si>
  <si>
    <t xml:space="preserve">Н-9088 Дворицкая Слобода-Озерцо </t>
  </si>
  <si>
    <t>светофор (в месте пересечения с автомобильной дорогой Н-8931 Минская кольцевая автомобильная дорога-Городище-Старое Село)</t>
  </si>
  <si>
    <t xml:space="preserve">Н-24417 Подъезд к аг. Хатежино от а/д М-6/Е 28 Минск - Гродно - граница Республики Польша (Брузги) </t>
  </si>
  <si>
    <t xml:space="preserve">Н-24435 Подъезд к д. Марковщина от а/д Р-58 Минск-Калачи-Мядель </t>
  </si>
  <si>
    <t>Н-24438 подъезд к д. Крылово  от а/д Р-65  Заславль -Дзержинск-Озеро</t>
  </si>
  <si>
    <t>устройство а.о  (вблизи с/т Крылово)</t>
  </si>
  <si>
    <t>ремонт автобусной остановки</t>
  </si>
  <si>
    <t>укрепление обочин, ремонт автобусной остановки</t>
  </si>
  <si>
    <t>укрепление обочин, тротуары, ремонт автобусной остановки</t>
  </si>
  <si>
    <t xml:space="preserve"> ремонт автобусной остановки, укрепление обочин</t>
  </si>
  <si>
    <t>фрезерование, ликв. дефектов, а/б покрытие, установкаавтобусной остановки, установка бортового камня, пешеходные связи, устройство разметки</t>
  </si>
  <si>
    <t>фрезерование, ликв. дефектов, а/б покрытие, установка автобусной остановки, установка бортового камня, пешеходные связи, устройство разметки</t>
  </si>
  <si>
    <t>Н-24306 подъезд к с/т "Птичь-219 от а/д Н-8931 Минская кольцевая автомобильная дорога-Городище-Старое Село</t>
  </si>
  <si>
    <t>км 15,244 - км 15,644</t>
  </si>
  <si>
    <t>устройство а/б покрытия (транзит по деревне)</t>
  </si>
  <si>
    <t>Текущий ремонт а/д Н-8957 Рахманьки-Нелидовичи-Вишнёвка км 3,056 – км 4,756 Минского района</t>
  </si>
  <si>
    <t>Н-24417 Подъезд к аг. Хатежино от а/д М-6/Е 28 Минск - Гродно - граница Республики Польша (Брузги) км 0,500 - км 2,000 Минского района</t>
  </si>
  <si>
    <t>Н-8931 Минская кольцевая автомобильная дорога -Городище-Старое Село км 7,580 - км 14,380 Минского района</t>
  </si>
  <si>
    <t>Н-8931 Минская кольцевая автомобильная дорога -Городище-Старое Село км 16,843 Минского района</t>
  </si>
  <si>
    <t>Н-8935 Новоселье-Лисовщина-Тресковщина км 13,200 Минского района</t>
  </si>
  <si>
    <t>Н-24417 Подъезд к аг. Хатежино от а/д М-6/Е 28 Минск - Гродно - граница Республики Польша (Брузги) км 1,571 - км 1,671 Минского района</t>
  </si>
  <si>
    <t>Н-24417 Подъезд к аг. Хатежино от а/д М-6/Е 28 Минск - Гродно - граница Республики Польша (Брузги) км 2,000 - км 3,500 Минского района</t>
  </si>
  <si>
    <t>Н-24346 подъезд к д. Суковичи от а/д Н-8951  Приморье- Бовбли -Рогово км 0,180 Минского района</t>
  </si>
  <si>
    <t xml:space="preserve"> Н-24325 Подъезд к д. Кирши от а/д Н-8940 Заславль - Кирши - Новое Поле км 0,000 - км 1,394 Минского района</t>
  </si>
  <si>
    <t>Н-24305 Подъезд  к д. Новый Двор от а/д Н-8931 Минская кольцевая автомобильная дорога-Городище-Старое село  км 0,000 - км 0,900 Минского района</t>
  </si>
  <si>
    <t>Н-9036 Качино-Приморье км 4,900 (лево) Минского района</t>
  </si>
  <si>
    <t>Н-8988 Лисовщина - Глушинцы км 0,000 - км 0,830 Минского района</t>
  </si>
  <si>
    <t>Н-8978 Горани-Красное-Барсуки км 0,400- км 1,110 Минского района</t>
  </si>
  <si>
    <t>Н-8971 Юзуфово-Шепели-Лысая Гора-Жуковка км 14,625 - км 16,085 Минского района</t>
  </si>
  <si>
    <t>Н-8964 Паперня-Радошковичи  км 0,000 - км 18,3 Минского района</t>
  </si>
  <si>
    <t>Н-8951 Приморье-Бовбли-Рогово км 1,100 - км 6,301 Минского района</t>
  </si>
  <si>
    <t>Виды работ</t>
  </si>
  <si>
    <t>3 квартал</t>
  </si>
  <si>
    <t>2 квартал</t>
  </si>
  <si>
    <t xml:space="preserve">дата начала </t>
  </si>
  <si>
    <t>дата окончания</t>
  </si>
  <si>
    <t>Заказчик, наименование, адрес, номер телефона</t>
  </si>
  <si>
    <t>Подрядчик, наименование, адрес, номер телефона</t>
  </si>
  <si>
    <t>КУП "Минскоблдорстрой"     
220030 г. Минск, пл. Свободы, д.13
+375173794345</t>
  </si>
  <si>
    <t xml:space="preserve">Филиал КУП «Минскоблдорстрой» – «ДРСУ № 194»
223036, Минская обл., Минский район, д. Захаричи,
+375175177046 
</t>
  </si>
</sst>
</file>

<file path=xl/styles.xml><?xml version="1.0" encoding="utf-8"?>
<styleSheet xmlns="http://schemas.openxmlformats.org/spreadsheetml/2006/main">
  <numFmts count="1">
    <numFmt numFmtId="164" formatCode="0.000"/>
  </numFmts>
  <fonts count="31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Arial Narrow"/>
      <family val="2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Narrow"/>
      <family val="2"/>
      <charset val="204"/>
    </font>
    <font>
      <b/>
      <sz val="14"/>
      <name val="Arial Narrow"/>
      <family val="2"/>
      <charset val="204"/>
    </font>
    <font>
      <sz val="14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name val="Arial Narrow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2" fontId="2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2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164" fontId="7" fillId="0" borderId="0" xfId="0" applyNumberFormat="1" applyFont="1"/>
    <xf numFmtId="0" fontId="10" fillId="0" borderId="0" xfId="0" applyFont="1" applyAlignment="1">
      <alignment vertical="center" wrapText="1"/>
    </xf>
    <xf numFmtId="0" fontId="10" fillId="0" borderId="0" xfId="0" applyFont="1"/>
    <xf numFmtId="0" fontId="10" fillId="0" borderId="0" xfId="0" applyFont="1" applyFill="1" applyAlignment="1">
      <alignment vertical="center" wrapText="1"/>
    </xf>
    <xf numFmtId="0" fontId="10" fillId="0" borderId="0" xfId="0" applyFont="1" applyFill="1"/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2" fontId="11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164" fontId="8" fillId="0" borderId="0" xfId="0" applyNumberFormat="1" applyFont="1"/>
    <xf numFmtId="0" fontId="13" fillId="0" borderId="0" xfId="0" applyFont="1"/>
    <xf numFmtId="0" fontId="14" fillId="0" borderId="0" xfId="0" applyFont="1"/>
    <xf numFmtId="2" fontId="14" fillId="0" borderId="0" xfId="0" applyNumberFormat="1" applyFont="1"/>
    <xf numFmtId="1" fontId="14" fillId="0" borderId="0" xfId="0" applyNumberFormat="1" applyFont="1"/>
    <xf numFmtId="2" fontId="13" fillId="0" borderId="0" xfId="0" applyNumberFormat="1" applyFont="1"/>
    <xf numFmtId="1" fontId="13" fillId="0" borderId="0" xfId="0" applyNumberFormat="1" applyFont="1"/>
    <xf numFmtId="0" fontId="15" fillId="0" borderId="0" xfId="0" applyFont="1"/>
    <xf numFmtId="1" fontId="8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/>
    <xf numFmtId="1" fontId="1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2" fillId="0" borderId="0" xfId="0" applyFont="1"/>
    <xf numFmtId="2" fontId="17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2" fontId="17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8" fillId="0" borderId="0" xfId="0" applyFont="1"/>
    <xf numFmtId="2" fontId="19" fillId="0" borderId="0" xfId="0" applyNumberFormat="1" applyFont="1"/>
    <xf numFmtId="2" fontId="18" fillId="0" borderId="0" xfId="0" applyNumberFormat="1" applyFont="1"/>
    <xf numFmtId="0" fontId="20" fillId="0" borderId="0" xfId="0" applyFont="1"/>
    <xf numFmtId="0" fontId="13" fillId="0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1" fillId="0" borderId="0" xfId="0" applyFont="1"/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/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wrapText="1"/>
    </xf>
    <xf numFmtId="0" fontId="23" fillId="0" borderId="1" xfId="0" applyFont="1" applyBorder="1" applyAlignment="1">
      <alignment vertical="center" wrapText="1"/>
    </xf>
    <xf numFmtId="0" fontId="23" fillId="3" borderId="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21" fillId="0" borderId="0" xfId="0" applyFont="1" applyBorder="1"/>
    <xf numFmtId="0" fontId="28" fillId="0" borderId="0" xfId="0" applyFont="1" applyFill="1" applyAlignment="1">
      <alignment vertical="center" wrapText="1"/>
    </xf>
    <xf numFmtId="0" fontId="28" fillId="0" borderId="0" xfId="0" applyFont="1" applyFill="1"/>
    <xf numFmtId="0" fontId="22" fillId="0" borderId="1" xfId="0" applyFont="1" applyBorder="1" applyAlignment="1"/>
    <xf numFmtId="2" fontId="22" fillId="0" borderId="1" xfId="0" applyNumberFormat="1" applyFont="1" applyBorder="1" applyAlignment="1">
      <alignment horizontal="center"/>
    </xf>
    <xf numFmtId="0" fontId="27" fillId="0" borderId="4" xfId="0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1" fontId="22" fillId="0" borderId="1" xfId="0" applyNumberFormat="1" applyFont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1" fontId="27" fillId="0" borderId="1" xfId="0" applyNumberFormat="1" applyFont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23" fillId="0" borderId="1" xfId="0" applyNumberFormat="1" applyFont="1" applyFill="1" applyBorder="1" applyAlignment="1">
      <alignment horizontal="center" vertical="center" wrapText="1"/>
    </xf>
    <xf numFmtId="1" fontId="21" fillId="3" borderId="1" xfId="0" applyNumberFormat="1" applyFont="1" applyFill="1" applyBorder="1" applyAlignment="1">
      <alignment horizontal="center" vertical="center" wrapText="1"/>
    </xf>
    <xf numFmtId="1" fontId="23" fillId="3" borderId="1" xfId="0" applyNumberFormat="1" applyFont="1" applyFill="1" applyBorder="1" applyAlignment="1">
      <alignment horizontal="center" vertical="center" wrapText="1"/>
    </xf>
    <xf numFmtId="1" fontId="21" fillId="0" borderId="1" xfId="0" applyNumberFormat="1" applyFont="1" applyFill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" vertical="center" wrapText="1"/>
    </xf>
    <xf numFmtId="164" fontId="21" fillId="0" borderId="1" xfId="0" applyNumberFormat="1" applyFont="1" applyBorder="1" applyAlignment="1">
      <alignment horizontal="center" vertical="center" wrapText="1"/>
    </xf>
    <xf numFmtId="164" fontId="21" fillId="0" borderId="1" xfId="0" applyNumberFormat="1" applyFont="1" applyFill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0" fontId="23" fillId="0" borderId="0" xfId="0" applyFont="1"/>
    <xf numFmtId="0" fontId="23" fillId="3" borderId="1" xfId="0" applyFont="1" applyFill="1" applyBorder="1" applyAlignment="1">
      <alignment horizontal="left" vertical="center" wrapText="1"/>
    </xf>
    <xf numFmtId="2" fontId="21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23" fillId="0" borderId="1" xfId="0" applyFont="1" applyFill="1" applyBorder="1" applyAlignment="1">
      <alignment horizontal="left" vertical="center" wrapText="1"/>
    </xf>
    <xf numFmtId="0" fontId="22" fillId="0" borderId="0" xfId="0" applyFont="1"/>
    <xf numFmtId="0" fontId="23" fillId="0" borderId="0" xfId="0" applyFont="1" applyFill="1"/>
    <xf numFmtId="0" fontId="12" fillId="0" borderId="0" xfId="0" applyFont="1" applyFill="1"/>
    <xf numFmtId="0" fontId="23" fillId="0" borderId="0" xfId="0" applyFont="1" applyFill="1" applyAlignment="1">
      <alignment horizontal="right"/>
    </xf>
    <xf numFmtId="0" fontId="29" fillId="0" borderId="0" xfId="0" applyFont="1" applyFill="1"/>
    <xf numFmtId="0" fontId="23" fillId="0" borderId="0" xfId="0" applyFont="1" applyFill="1" applyBorder="1"/>
    <xf numFmtId="0" fontId="29" fillId="0" borderId="1" xfId="0" applyFont="1" applyFill="1" applyBorder="1" applyAlignment="1">
      <alignment horizontal="center" vertical="center"/>
    </xf>
    <xf numFmtId="0" fontId="29" fillId="0" borderId="0" xfId="0" applyFont="1" applyFill="1" applyAlignment="1">
      <alignment vertical="center" wrapText="1"/>
    </xf>
    <xf numFmtId="0" fontId="18" fillId="0" borderId="0" xfId="0" applyFont="1" applyFill="1"/>
    <xf numFmtId="164" fontId="29" fillId="0" borderId="0" xfId="0" applyNumberFormat="1" applyFont="1" applyFill="1"/>
    <xf numFmtId="0" fontId="30" fillId="0" borderId="0" xfId="0" applyFont="1" applyAlignment="1">
      <alignment vertical="center" wrapText="1"/>
    </xf>
    <xf numFmtId="0" fontId="30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/>
    </xf>
    <xf numFmtId="0" fontId="22" fillId="0" borderId="7" xfId="0" applyFont="1" applyBorder="1" applyAlignment="1">
      <alignment horizontal="left"/>
    </xf>
    <xf numFmtId="0" fontId="22" fillId="0" borderId="4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J206"/>
  <sheetViews>
    <sheetView view="pageBreakPreview" topLeftCell="A49" zoomScale="80" zoomScaleNormal="75" zoomScaleSheetLayoutView="80" workbookViewId="0">
      <selection activeCell="E56" sqref="E56"/>
    </sheetView>
  </sheetViews>
  <sheetFormatPr defaultRowHeight="21"/>
  <cols>
    <col min="1" max="1" width="5.5703125" bestFit="1" customWidth="1"/>
    <col min="2" max="2" width="66.42578125" style="122" customWidth="1"/>
    <col min="3" max="3" width="17.7109375" style="122" customWidth="1"/>
    <col min="4" max="4" width="12.7109375" style="84" customWidth="1"/>
    <col min="5" max="5" width="43" style="84" customWidth="1"/>
    <col min="6" max="6" width="20.85546875" style="84" customWidth="1"/>
    <col min="7" max="7" width="24.7109375" style="104" customWidth="1"/>
    <col min="8" max="8" width="16.85546875" style="104" customWidth="1"/>
    <col min="9" max="9" width="27.5703125" hidden="1" customWidth="1"/>
    <col min="10" max="12" width="0" hidden="1" customWidth="1"/>
  </cols>
  <sheetData>
    <row r="1" spans="1:10" s="1" customFormat="1" ht="20.25">
      <c r="B1" s="108" t="s">
        <v>0</v>
      </c>
      <c r="C1" s="108"/>
      <c r="D1" s="52"/>
      <c r="E1" s="52"/>
      <c r="F1" s="52" t="s">
        <v>3</v>
      </c>
      <c r="G1" s="96"/>
      <c r="H1" s="96"/>
    </row>
    <row r="2" spans="1:10" s="1" customFormat="1" ht="20.25">
      <c r="B2" s="108" t="s">
        <v>1</v>
      </c>
      <c r="C2" s="108"/>
      <c r="D2" s="52"/>
      <c r="E2" s="52"/>
      <c r="F2" s="52"/>
      <c r="G2" s="96"/>
      <c r="H2" s="96"/>
    </row>
    <row r="3" spans="1:10" s="1" customFormat="1" ht="20.25">
      <c r="B3" s="108" t="s">
        <v>2</v>
      </c>
      <c r="C3" s="108"/>
      <c r="D3" s="52"/>
      <c r="E3" s="52"/>
      <c r="F3" s="52"/>
      <c r="G3" s="96"/>
      <c r="H3" s="96"/>
    </row>
    <row r="4" spans="1:10" s="1" customFormat="1" ht="20.25">
      <c r="B4" s="108"/>
      <c r="C4" s="108"/>
      <c r="D4" s="52"/>
      <c r="E4" s="52"/>
      <c r="F4" s="52"/>
      <c r="G4" s="96"/>
      <c r="H4" s="96"/>
    </row>
    <row r="5" spans="1:10" s="1" customFormat="1" ht="20.25">
      <c r="B5" s="108" t="s">
        <v>16</v>
      </c>
      <c r="C5" s="108"/>
      <c r="D5" s="52"/>
      <c r="E5" s="52"/>
      <c r="F5" s="52" t="s">
        <v>198</v>
      </c>
      <c r="G5" s="96"/>
      <c r="H5" s="96"/>
    </row>
    <row r="6" spans="1:10" s="1" customFormat="1" ht="20.25">
      <c r="B6" s="108" t="s">
        <v>199</v>
      </c>
      <c r="C6" s="108"/>
      <c r="D6" s="52"/>
      <c r="E6" s="52"/>
      <c r="F6" s="52" t="s">
        <v>199</v>
      </c>
      <c r="G6" s="96"/>
      <c r="H6" s="96"/>
    </row>
    <row r="7" spans="1:10" s="1" customFormat="1" ht="20.25">
      <c r="B7" s="108"/>
      <c r="C7" s="108"/>
      <c r="D7" s="52"/>
      <c r="E7" s="52"/>
      <c r="F7" s="52"/>
      <c r="G7" s="96"/>
      <c r="H7" s="96"/>
    </row>
    <row r="8" spans="1:10" s="1" customFormat="1" ht="57.6" customHeight="1">
      <c r="B8" s="172" t="s">
        <v>201</v>
      </c>
      <c r="C8" s="172"/>
      <c r="D8" s="172"/>
      <c r="E8" s="172"/>
      <c r="F8" s="172"/>
      <c r="G8" s="172"/>
      <c r="H8" s="172"/>
    </row>
    <row r="9" spans="1:10" s="1" customFormat="1" ht="20.25">
      <c r="B9" s="108"/>
      <c r="C9" s="108"/>
      <c r="D9" s="52"/>
      <c r="E9" s="52"/>
      <c r="F9" s="52"/>
      <c r="G9" s="96"/>
      <c r="H9" s="96"/>
    </row>
    <row r="10" spans="1:10" s="1" customFormat="1" ht="75">
      <c r="A10" s="173" t="s">
        <v>295</v>
      </c>
      <c r="B10" s="109" t="s">
        <v>60</v>
      </c>
      <c r="C10" s="109" t="s">
        <v>61</v>
      </c>
      <c r="D10" s="59" t="s">
        <v>13</v>
      </c>
      <c r="E10" s="59" t="s">
        <v>8</v>
      </c>
      <c r="F10" s="59" t="s">
        <v>12</v>
      </c>
      <c r="G10" s="86" t="s">
        <v>62</v>
      </c>
      <c r="H10" s="86" t="s">
        <v>218</v>
      </c>
      <c r="I10" s="1" t="e">
        <f>+I10:J35F10H10:I52H10:J37H10:J39HH10:L170</f>
        <v>#NAME?</v>
      </c>
      <c r="J10" s="1" t="s">
        <v>56</v>
      </c>
    </row>
    <row r="11" spans="1:10" s="1" customFormat="1" ht="20.25">
      <c r="A11" s="174"/>
      <c r="B11" s="110" t="s">
        <v>9</v>
      </c>
      <c r="C11" s="110"/>
      <c r="D11" s="61"/>
      <c r="E11" s="60"/>
      <c r="F11" s="62"/>
      <c r="G11" s="97"/>
      <c r="H11" s="98"/>
    </row>
    <row r="12" spans="1:10" s="1" customFormat="1" ht="78.75">
      <c r="A12" s="106">
        <v>1</v>
      </c>
      <c r="B12" s="111" t="s">
        <v>165</v>
      </c>
      <c r="C12" s="123" t="s">
        <v>166</v>
      </c>
      <c r="D12" s="63">
        <v>1.917</v>
      </c>
      <c r="E12" s="45" t="s">
        <v>289</v>
      </c>
      <c r="F12" s="64">
        <v>335000</v>
      </c>
      <c r="G12" s="69" t="s">
        <v>20</v>
      </c>
      <c r="H12" s="86" t="s">
        <v>260</v>
      </c>
      <c r="I12" s="5" t="e">
        <f>#REF!-#REF!</f>
        <v>#REF!</v>
      </c>
    </row>
    <row r="13" spans="1:10" s="87" customFormat="1" ht="47.25">
      <c r="A13" s="106">
        <v>2</v>
      </c>
      <c r="B13" s="112" t="s">
        <v>165</v>
      </c>
      <c r="C13" s="124" t="s">
        <v>273</v>
      </c>
      <c r="D13" s="89">
        <f>2.77-1.917</f>
        <v>0.85299999999999998</v>
      </c>
      <c r="E13" s="91" t="s">
        <v>290</v>
      </c>
      <c r="F13" s="73">
        <v>85000</v>
      </c>
      <c r="G13" s="72" t="s">
        <v>20</v>
      </c>
      <c r="H13" s="72" t="s">
        <v>260</v>
      </c>
      <c r="I13" s="90"/>
    </row>
    <row r="14" spans="1:10" s="1" customFormat="1" ht="40.5">
      <c r="A14" s="106">
        <v>3</v>
      </c>
      <c r="B14" s="111" t="s">
        <v>165</v>
      </c>
      <c r="C14" s="123" t="s">
        <v>202</v>
      </c>
      <c r="D14" s="63">
        <f>7.527-2.849</f>
        <v>4.6779999999999999</v>
      </c>
      <c r="E14" s="45" t="s">
        <v>254</v>
      </c>
      <c r="F14" s="64">
        <v>295000</v>
      </c>
      <c r="G14" s="69" t="s">
        <v>20</v>
      </c>
      <c r="H14" s="86" t="s">
        <v>260</v>
      </c>
    </row>
    <row r="15" spans="1:10" s="1" customFormat="1" ht="40.5">
      <c r="A15" s="106">
        <v>4</v>
      </c>
      <c r="B15" s="111" t="s">
        <v>132</v>
      </c>
      <c r="C15" s="123" t="s">
        <v>274</v>
      </c>
      <c r="D15" s="66"/>
      <c r="E15" s="40" t="s">
        <v>133</v>
      </c>
      <c r="F15" s="59">
        <v>300000</v>
      </c>
      <c r="G15" s="69" t="s">
        <v>20</v>
      </c>
      <c r="H15" s="86" t="s">
        <v>260</v>
      </c>
    </row>
    <row r="16" spans="1:10" s="1" customFormat="1" ht="60.75">
      <c r="A16" s="106">
        <v>5</v>
      </c>
      <c r="B16" s="111" t="s">
        <v>155</v>
      </c>
      <c r="C16" s="123" t="s">
        <v>275</v>
      </c>
      <c r="D16" s="63"/>
      <c r="E16" s="40" t="s">
        <v>152</v>
      </c>
      <c r="F16" s="67">
        <v>50000</v>
      </c>
      <c r="G16" s="69" t="s">
        <v>20</v>
      </c>
      <c r="H16" s="86" t="s">
        <v>260</v>
      </c>
    </row>
    <row r="17" spans="1:10" s="1" customFormat="1" ht="40.5">
      <c r="A17" s="106">
        <v>6</v>
      </c>
      <c r="B17" s="113" t="s">
        <v>107</v>
      </c>
      <c r="C17" s="125" t="s">
        <v>182</v>
      </c>
      <c r="D17" s="65">
        <v>3.2</v>
      </c>
      <c r="E17" s="48" t="s">
        <v>255</v>
      </c>
      <c r="F17" s="68">
        <v>86690.13</v>
      </c>
      <c r="G17" s="69" t="s">
        <v>20</v>
      </c>
      <c r="H17" s="86" t="s">
        <v>260</v>
      </c>
      <c r="I17" s="1" t="s">
        <v>43</v>
      </c>
      <c r="J17" s="1">
        <v>10</v>
      </c>
    </row>
    <row r="18" spans="1:10" s="1" customFormat="1" ht="81">
      <c r="A18" s="106">
        <v>7</v>
      </c>
      <c r="B18" s="114" t="s">
        <v>104</v>
      </c>
      <c r="C18" s="123" t="s">
        <v>197</v>
      </c>
      <c r="D18" s="66">
        <v>3.05</v>
      </c>
      <c r="E18" s="40" t="s">
        <v>256</v>
      </c>
      <c r="F18" s="64">
        <v>40000</v>
      </c>
      <c r="G18" s="86" t="s">
        <v>20</v>
      </c>
      <c r="H18" s="86" t="s">
        <v>260</v>
      </c>
      <c r="I18" s="1" t="s">
        <v>44</v>
      </c>
    </row>
    <row r="19" spans="1:10" s="1" customFormat="1" ht="81">
      <c r="A19" s="106">
        <v>8</v>
      </c>
      <c r="B19" s="114" t="s">
        <v>21</v>
      </c>
      <c r="C19" s="123" t="s">
        <v>276</v>
      </c>
      <c r="D19" s="59"/>
      <c r="E19" s="40" t="s">
        <v>22</v>
      </c>
      <c r="F19" s="64">
        <v>0</v>
      </c>
      <c r="G19" s="86" t="s">
        <v>20</v>
      </c>
      <c r="H19" s="86" t="s">
        <v>260</v>
      </c>
      <c r="I19" s="1" t="s">
        <v>50</v>
      </c>
    </row>
    <row r="20" spans="1:10" s="87" customFormat="1" ht="40.5">
      <c r="A20" s="106">
        <v>9</v>
      </c>
      <c r="B20" s="115" t="s">
        <v>23</v>
      </c>
      <c r="C20" s="124" t="s">
        <v>287</v>
      </c>
      <c r="D20" s="71">
        <f>0.5-0.017</f>
        <v>0.48299999999999998</v>
      </c>
      <c r="E20" s="92" t="s">
        <v>24</v>
      </c>
      <c r="F20" s="85">
        <f>522569.24-433246.3</f>
        <v>89322.94</v>
      </c>
      <c r="G20" s="72" t="s">
        <v>20</v>
      </c>
      <c r="H20" s="72" t="s">
        <v>260</v>
      </c>
      <c r="I20" s="87" t="s">
        <v>20</v>
      </c>
    </row>
    <row r="21" spans="1:10" s="1" customFormat="1" ht="60.75">
      <c r="A21" s="106">
        <v>10</v>
      </c>
      <c r="B21" s="114" t="s">
        <v>183</v>
      </c>
      <c r="C21" s="123" t="s">
        <v>184</v>
      </c>
      <c r="D21" s="59">
        <f>1.455-0.018</f>
        <v>1.4370000000000001</v>
      </c>
      <c r="E21" s="40" t="s">
        <v>300</v>
      </c>
      <c r="F21" s="64">
        <v>0</v>
      </c>
      <c r="G21" s="86" t="s">
        <v>20</v>
      </c>
      <c r="H21" s="86" t="s">
        <v>260</v>
      </c>
    </row>
    <row r="22" spans="1:10" s="1" customFormat="1" ht="47.25">
      <c r="A22" s="106">
        <v>11</v>
      </c>
      <c r="B22" s="114" t="s">
        <v>71</v>
      </c>
      <c r="C22" s="123" t="s">
        <v>304</v>
      </c>
      <c r="D22" s="59">
        <f>5.45-2.3</f>
        <v>3.1500000000000004</v>
      </c>
      <c r="E22" s="40" t="s">
        <v>257</v>
      </c>
      <c r="F22" s="85">
        <f>1130401.88-1004780.9+50000</f>
        <v>175620.97999999986</v>
      </c>
      <c r="G22" s="86" t="s">
        <v>20</v>
      </c>
      <c r="H22" s="86" t="s">
        <v>260</v>
      </c>
      <c r="I22" s="1" t="s">
        <v>20</v>
      </c>
      <c r="J22" s="1">
        <v>1</v>
      </c>
    </row>
    <row r="23" spans="1:10" s="1" customFormat="1" ht="40.5">
      <c r="A23" s="106">
        <v>12</v>
      </c>
      <c r="B23" s="114" t="s">
        <v>109</v>
      </c>
      <c r="C23" s="123" t="s">
        <v>110</v>
      </c>
      <c r="D23" s="59">
        <f>1.08-0.036</f>
        <v>1.044</v>
      </c>
      <c r="E23" s="40" t="s">
        <v>259</v>
      </c>
      <c r="F23" s="85">
        <v>34257</v>
      </c>
      <c r="G23" s="86" t="s">
        <v>20</v>
      </c>
      <c r="H23" s="86" t="s">
        <v>260</v>
      </c>
      <c r="I23" s="1" t="s">
        <v>20</v>
      </c>
    </row>
    <row r="24" spans="1:10" s="1" customFormat="1" ht="40.5">
      <c r="A24" s="106">
        <v>13</v>
      </c>
      <c r="B24" s="114" t="s">
        <v>69</v>
      </c>
      <c r="C24" s="123" t="s">
        <v>70</v>
      </c>
      <c r="D24" s="59"/>
      <c r="E24" s="40" t="s">
        <v>259</v>
      </c>
      <c r="F24" s="85">
        <v>17854</v>
      </c>
      <c r="G24" s="86" t="s">
        <v>20</v>
      </c>
      <c r="H24" s="86" t="s">
        <v>260</v>
      </c>
      <c r="I24" s="7" t="s">
        <v>20</v>
      </c>
    </row>
    <row r="25" spans="1:10" s="1" customFormat="1" ht="40.5">
      <c r="A25" s="106">
        <v>14</v>
      </c>
      <c r="B25" s="113" t="s">
        <v>63</v>
      </c>
      <c r="C25" s="125" t="s">
        <v>64</v>
      </c>
      <c r="D25" s="65">
        <f>4.854-3.684</f>
        <v>1.17</v>
      </c>
      <c r="E25" s="48" t="s">
        <v>277</v>
      </c>
      <c r="F25" s="85">
        <v>25000</v>
      </c>
      <c r="G25" s="69" t="s">
        <v>20</v>
      </c>
      <c r="H25" s="86" t="s">
        <v>260</v>
      </c>
      <c r="I25" s="1" t="s">
        <v>52</v>
      </c>
    </row>
    <row r="26" spans="1:10" s="1" customFormat="1" ht="40.5">
      <c r="A26" s="106">
        <v>15</v>
      </c>
      <c r="B26" s="114" t="s">
        <v>97</v>
      </c>
      <c r="C26" s="123" t="s">
        <v>98</v>
      </c>
      <c r="D26" s="59">
        <f>12.1-7.9</f>
        <v>4.1999999999999993</v>
      </c>
      <c r="E26" s="40" t="s">
        <v>258</v>
      </c>
      <c r="F26" s="85">
        <v>281000</v>
      </c>
      <c r="G26" s="86" t="s">
        <v>20</v>
      </c>
      <c r="H26" s="86" t="s">
        <v>260</v>
      </c>
      <c r="I26" s="1" t="s">
        <v>55</v>
      </c>
    </row>
    <row r="27" spans="1:10" s="1" customFormat="1" ht="40.5">
      <c r="A27" s="106">
        <v>16</v>
      </c>
      <c r="B27" s="116" t="s">
        <v>122</v>
      </c>
      <c r="C27" s="123" t="s">
        <v>123</v>
      </c>
      <c r="D27" s="59">
        <v>2.7</v>
      </c>
      <c r="E27" s="40" t="s">
        <v>136</v>
      </c>
      <c r="F27" s="71">
        <v>49100</v>
      </c>
      <c r="G27" s="86" t="s">
        <v>20</v>
      </c>
      <c r="H27" s="86" t="s">
        <v>260</v>
      </c>
      <c r="I27" s="1" t="s">
        <v>42</v>
      </c>
      <c r="J27" s="1">
        <v>1</v>
      </c>
    </row>
    <row r="28" spans="1:10" s="1" customFormat="1" ht="66">
      <c r="A28" s="106">
        <v>17</v>
      </c>
      <c r="B28" s="114" t="s">
        <v>94</v>
      </c>
      <c r="C28" s="123" t="s">
        <v>95</v>
      </c>
      <c r="D28" s="59">
        <v>3.258</v>
      </c>
      <c r="E28" s="40" t="s">
        <v>96</v>
      </c>
      <c r="F28" s="85">
        <v>22500</v>
      </c>
      <c r="G28" s="86" t="s">
        <v>20</v>
      </c>
      <c r="H28" s="86" t="s">
        <v>260</v>
      </c>
      <c r="I28" s="8" t="s">
        <v>49</v>
      </c>
      <c r="J28" s="1">
        <v>2</v>
      </c>
    </row>
    <row r="29" spans="1:10" s="1" customFormat="1" ht="40.5">
      <c r="A29" s="106">
        <v>18</v>
      </c>
      <c r="B29" s="114" t="s">
        <v>203</v>
      </c>
      <c r="C29" s="123" t="s">
        <v>204</v>
      </c>
      <c r="D29" s="59">
        <f>3.9-3.028</f>
        <v>0.87199999999999989</v>
      </c>
      <c r="E29" s="40" t="s">
        <v>137</v>
      </c>
      <c r="F29" s="85">
        <v>300000</v>
      </c>
      <c r="G29" s="86" t="s">
        <v>20</v>
      </c>
      <c r="H29" s="86" t="s">
        <v>260</v>
      </c>
      <c r="I29" s="8"/>
    </row>
    <row r="30" spans="1:10" s="78" customFormat="1" ht="40.5">
      <c r="A30" s="106">
        <v>19</v>
      </c>
      <c r="B30" s="114" t="s">
        <v>81</v>
      </c>
      <c r="C30" s="123" t="s">
        <v>272</v>
      </c>
      <c r="D30" s="59">
        <v>2.88</v>
      </c>
      <c r="E30" s="40" t="s">
        <v>89</v>
      </c>
      <c r="F30" s="68">
        <v>37000</v>
      </c>
      <c r="G30" s="86" t="s">
        <v>20</v>
      </c>
      <c r="H30" s="86" t="s">
        <v>260</v>
      </c>
      <c r="I30" s="78" t="s">
        <v>47</v>
      </c>
      <c r="J30" s="78">
        <v>2</v>
      </c>
    </row>
    <row r="31" spans="1:10" s="105" customFormat="1" ht="78.75">
      <c r="A31" s="107">
        <v>20</v>
      </c>
      <c r="B31" s="115" t="s">
        <v>293</v>
      </c>
      <c r="C31" s="124" t="s">
        <v>292</v>
      </c>
      <c r="D31" s="71"/>
      <c r="E31" s="92" t="s">
        <v>298</v>
      </c>
      <c r="F31" s="85">
        <v>160000</v>
      </c>
      <c r="G31" s="72" t="s">
        <v>20</v>
      </c>
      <c r="H31" s="72" t="s">
        <v>260</v>
      </c>
    </row>
    <row r="32" spans="1:10" s="105" customFormat="1" ht="121.5">
      <c r="A32" s="107">
        <v>21</v>
      </c>
      <c r="B32" s="115" t="s">
        <v>293</v>
      </c>
      <c r="C32" s="124" t="s">
        <v>102</v>
      </c>
      <c r="D32" s="71"/>
      <c r="E32" s="92" t="s">
        <v>294</v>
      </c>
      <c r="F32" s="85">
        <v>35000</v>
      </c>
      <c r="G32" s="72" t="s">
        <v>20</v>
      </c>
      <c r="H32" s="72" t="s">
        <v>260</v>
      </c>
    </row>
    <row r="33" spans="1:10" s="78" customFormat="1" ht="30" customHeight="1">
      <c r="A33" s="106">
        <v>22</v>
      </c>
      <c r="B33" s="114" t="s">
        <v>81</v>
      </c>
      <c r="C33" s="123" t="s">
        <v>278</v>
      </c>
      <c r="D33" s="59"/>
      <c r="E33" s="40" t="s">
        <v>133</v>
      </c>
      <c r="F33" s="85">
        <v>300000</v>
      </c>
      <c r="G33" s="86" t="s">
        <v>214</v>
      </c>
      <c r="H33" s="86" t="s">
        <v>175</v>
      </c>
      <c r="I33" s="78" t="s">
        <v>47</v>
      </c>
      <c r="J33" s="78">
        <v>2</v>
      </c>
    </row>
    <row r="34" spans="1:10" s="1" customFormat="1" ht="60.75">
      <c r="A34" s="106">
        <v>23</v>
      </c>
      <c r="B34" s="114" t="s">
        <v>205</v>
      </c>
      <c r="C34" s="123" t="s">
        <v>248</v>
      </c>
      <c r="D34" s="59"/>
      <c r="E34" s="40" t="s">
        <v>279</v>
      </c>
      <c r="F34" s="59">
        <v>150000</v>
      </c>
      <c r="G34" s="69" t="s">
        <v>206</v>
      </c>
      <c r="H34" s="86" t="s">
        <v>40</v>
      </c>
      <c r="I34" s="8"/>
    </row>
    <row r="35" spans="1:10" s="1" customFormat="1" ht="20.25">
      <c r="A35" s="106">
        <v>24</v>
      </c>
      <c r="B35" s="117" t="s">
        <v>207</v>
      </c>
      <c r="C35" s="123" t="s">
        <v>280</v>
      </c>
      <c r="D35" s="86"/>
      <c r="E35" s="93" t="s">
        <v>208</v>
      </c>
      <c r="F35" s="86">
        <v>50000</v>
      </c>
      <c r="G35" s="69" t="s">
        <v>209</v>
      </c>
      <c r="H35" s="86" t="s">
        <v>39</v>
      </c>
      <c r="I35" s="8"/>
    </row>
    <row r="36" spans="1:10" s="1" customFormat="1" ht="47.25">
      <c r="A36" s="106">
        <v>25</v>
      </c>
      <c r="B36" s="118" t="s">
        <v>107</v>
      </c>
      <c r="C36" s="126" t="s">
        <v>212</v>
      </c>
      <c r="D36" s="69">
        <f>14.38-7.58</f>
        <v>6.8000000000000007</v>
      </c>
      <c r="E36" s="94" t="s">
        <v>281</v>
      </c>
      <c r="F36" s="70">
        <v>3700000</v>
      </c>
      <c r="G36" s="69" t="s">
        <v>210</v>
      </c>
      <c r="H36" s="69" t="s">
        <v>261</v>
      </c>
      <c r="I36" s="8"/>
    </row>
    <row r="37" spans="1:10" s="1" customFormat="1" ht="47.25">
      <c r="A37" s="106">
        <v>26</v>
      </c>
      <c r="B37" s="119" t="s">
        <v>211</v>
      </c>
      <c r="C37" s="127" t="s">
        <v>234</v>
      </c>
      <c r="D37" s="72">
        <f>6.3-1.1</f>
        <v>5.1999999999999993</v>
      </c>
      <c r="E37" s="94" t="s">
        <v>281</v>
      </c>
      <c r="F37" s="73">
        <v>3000000</v>
      </c>
      <c r="G37" s="72" t="s">
        <v>262</v>
      </c>
      <c r="H37" s="69" t="s">
        <v>261</v>
      </c>
      <c r="I37" s="8"/>
    </row>
    <row r="38" spans="1:10" s="1" customFormat="1" ht="40.5">
      <c r="A38" s="106">
        <v>27</v>
      </c>
      <c r="B38" s="118" t="s">
        <v>213</v>
      </c>
      <c r="C38" s="127" t="s">
        <v>282</v>
      </c>
      <c r="D38" s="69">
        <f>8.964-2.692</f>
        <v>6.2720000000000002</v>
      </c>
      <c r="E38" s="95" t="s">
        <v>223</v>
      </c>
      <c r="F38" s="70">
        <v>2300000</v>
      </c>
      <c r="G38" s="69" t="s">
        <v>217</v>
      </c>
      <c r="H38" s="69" t="s">
        <v>263</v>
      </c>
      <c r="I38" s="8"/>
    </row>
    <row r="39" spans="1:10" s="1" customFormat="1" ht="37.5">
      <c r="A39" s="106">
        <v>28</v>
      </c>
      <c r="B39" s="118" t="s">
        <v>215</v>
      </c>
      <c r="C39" s="126" t="s">
        <v>283</v>
      </c>
      <c r="D39" s="69"/>
      <c r="E39" s="95" t="s">
        <v>216</v>
      </c>
      <c r="F39" s="70">
        <v>25000</v>
      </c>
      <c r="G39" s="69" t="s">
        <v>214</v>
      </c>
      <c r="H39" s="69" t="s">
        <v>263</v>
      </c>
      <c r="I39" s="8"/>
    </row>
    <row r="40" spans="1:10" s="87" customFormat="1" ht="37.5">
      <c r="A40" s="106">
        <v>29</v>
      </c>
      <c r="B40" s="119" t="s">
        <v>94</v>
      </c>
      <c r="C40" s="127" t="s">
        <v>288</v>
      </c>
      <c r="D40" s="72"/>
      <c r="E40" s="94" t="s">
        <v>219</v>
      </c>
      <c r="F40" s="73">
        <v>50000</v>
      </c>
      <c r="G40" s="72" t="s">
        <v>214</v>
      </c>
      <c r="H40" s="72" t="s">
        <v>263</v>
      </c>
      <c r="I40" s="88"/>
    </row>
    <row r="41" spans="1:10" s="1" customFormat="1" ht="40.5">
      <c r="A41" s="106">
        <v>30</v>
      </c>
      <c r="B41" s="118" t="s">
        <v>188</v>
      </c>
      <c r="C41" s="126" t="s">
        <v>249</v>
      </c>
      <c r="D41" s="69">
        <v>5.6</v>
      </c>
      <c r="E41" s="95" t="s">
        <v>220</v>
      </c>
      <c r="F41" s="70">
        <v>300000</v>
      </c>
      <c r="G41" s="69" t="s">
        <v>214</v>
      </c>
      <c r="H41" s="69" t="s">
        <v>38</v>
      </c>
      <c r="I41" s="8"/>
    </row>
    <row r="42" spans="1:10" s="1" customFormat="1" ht="40.5">
      <c r="A42" s="106">
        <v>31</v>
      </c>
      <c r="B42" s="118" t="s">
        <v>227</v>
      </c>
      <c r="C42" s="126" t="s">
        <v>250</v>
      </c>
      <c r="D42" s="69">
        <v>0.39</v>
      </c>
      <c r="E42" s="95" t="s">
        <v>251</v>
      </c>
      <c r="F42" s="70">
        <v>80000</v>
      </c>
      <c r="G42" s="69" t="s">
        <v>214</v>
      </c>
      <c r="H42" s="69" t="s">
        <v>36</v>
      </c>
      <c r="I42" s="8"/>
    </row>
    <row r="43" spans="1:10" s="1" customFormat="1" ht="40.5">
      <c r="A43" s="106">
        <v>32</v>
      </c>
      <c r="B43" s="118" t="s">
        <v>222</v>
      </c>
      <c r="C43" s="126" t="s">
        <v>221</v>
      </c>
      <c r="D43" s="69">
        <v>1.8</v>
      </c>
      <c r="E43" s="95" t="s">
        <v>223</v>
      </c>
      <c r="F43" s="70">
        <v>800000</v>
      </c>
      <c r="G43" s="69" t="s">
        <v>214</v>
      </c>
      <c r="H43" s="69" t="s">
        <v>263</v>
      </c>
      <c r="I43" s="8"/>
    </row>
    <row r="44" spans="1:10" s="1" customFormat="1" ht="20.25">
      <c r="A44" s="106">
        <v>33</v>
      </c>
      <c r="B44" s="118" t="s">
        <v>224</v>
      </c>
      <c r="C44" s="126" t="s">
        <v>284</v>
      </c>
      <c r="D44" s="69"/>
      <c r="E44" s="95" t="s">
        <v>208</v>
      </c>
      <c r="F44" s="70">
        <v>50000</v>
      </c>
      <c r="G44" s="69" t="s">
        <v>214</v>
      </c>
      <c r="H44" s="69" t="s">
        <v>100</v>
      </c>
      <c r="I44" s="8"/>
    </row>
    <row r="45" spans="1:10" s="56" customFormat="1" ht="40.5">
      <c r="A45" s="106">
        <v>34</v>
      </c>
      <c r="B45" s="118" t="s">
        <v>225</v>
      </c>
      <c r="C45" s="127" t="s">
        <v>291</v>
      </c>
      <c r="D45" s="69">
        <v>1.65</v>
      </c>
      <c r="E45" s="95" t="s">
        <v>223</v>
      </c>
      <c r="F45" s="70">
        <v>430000</v>
      </c>
      <c r="G45" s="69" t="s">
        <v>214</v>
      </c>
      <c r="H45" s="69" t="s">
        <v>263</v>
      </c>
      <c r="I45" s="55" t="s">
        <v>226</v>
      </c>
    </row>
    <row r="46" spans="1:10" s="1" customFormat="1" ht="56.25">
      <c r="A46" s="106">
        <v>35</v>
      </c>
      <c r="B46" s="118" t="s">
        <v>229</v>
      </c>
      <c r="C46" s="126" t="s">
        <v>228</v>
      </c>
      <c r="D46" s="69">
        <v>18.3</v>
      </c>
      <c r="E46" s="95" t="s">
        <v>220</v>
      </c>
      <c r="F46" s="70">
        <v>1560000</v>
      </c>
      <c r="G46" s="72" t="s">
        <v>270</v>
      </c>
      <c r="H46" s="69" t="s">
        <v>38</v>
      </c>
      <c r="I46" s="8"/>
    </row>
    <row r="47" spans="1:10" s="56" customFormat="1" ht="56.25">
      <c r="A47" s="106">
        <v>36</v>
      </c>
      <c r="B47" s="118" t="s">
        <v>231</v>
      </c>
      <c r="C47" s="126" t="s">
        <v>230</v>
      </c>
      <c r="D47" s="69">
        <v>2.38</v>
      </c>
      <c r="E47" s="95" t="s">
        <v>220</v>
      </c>
      <c r="F47" s="70">
        <v>170000</v>
      </c>
      <c r="G47" s="72" t="s">
        <v>270</v>
      </c>
      <c r="H47" s="69" t="s">
        <v>38</v>
      </c>
      <c r="I47" s="55"/>
    </row>
    <row r="48" spans="1:10" s="56" customFormat="1" ht="60.75">
      <c r="A48" s="106">
        <v>37</v>
      </c>
      <c r="B48" s="118" t="s">
        <v>232</v>
      </c>
      <c r="C48" s="126" t="s">
        <v>233</v>
      </c>
      <c r="D48" s="69">
        <v>0.9</v>
      </c>
      <c r="E48" s="94" t="s">
        <v>252</v>
      </c>
      <c r="F48" s="70">
        <v>330000</v>
      </c>
      <c r="G48" s="72" t="s">
        <v>269</v>
      </c>
      <c r="H48" s="69" t="s">
        <v>175</v>
      </c>
      <c r="I48" s="55"/>
    </row>
    <row r="49" spans="1:9" s="56" customFormat="1" ht="40.5">
      <c r="A49" s="106">
        <v>38</v>
      </c>
      <c r="B49" s="118" t="s">
        <v>235</v>
      </c>
      <c r="C49" s="125" t="s">
        <v>236</v>
      </c>
      <c r="D49" s="69">
        <f>1.28-0.64</f>
        <v>0.64</v>
      </c>
      <c r="E49" s="48" t="s">
        <v>223</v>
      </c>
      <c r="F49" s="70">
        <v>256000</v>
      </c>
      <c r="G49" s="69" t="s">
        <v>209</v>
      </c>
      <c r="H49" s="69" t="s">
        <v>263</v>
      </c>
      <c r="I49" s="55"/>
    </row>
    <row r="50" spans="1:9" s="56" customFormat="1" ht="20.25">
      <c r="A50" s="106">
        <v>39</v>
      </c>
      <c r="B50" s="118" t="s">
        <v>237</v>
      </c>
      <c r="C50" s="125" t="s">
        <v>301</v>
      </c>
      <c r="D50" s="69"/>
      <c r="E50" s="48" t="s">
        <v>219</v>
      </c>
      <c r="F50" s="70">
        <v>50000</v>
      </c>
      <c r="G50" s="69" t="s">
        <v>209</v>
      </c>
      <c r="H50" s="69" t="s">
        <v>37</v>
      </c>
      <c r="I50" s="55"/>
    </row>
    <row r="51" spans="1:9" s="56" customFormat="1" ht="40.5">
      <c r="A51" s="106">
        <v>40</v>
      </c>
      <c r="B51" s="118" t="s">
        <v>302</v>
      </c>
      <c r="C51" s="125" t="s">
        <v>305</v>
      </c>
      <c r="D51" s="69"/>
      <c r="E51" s="92" t="s">
        <v>133</v>
      </c>
      <c r="F51" s="73">
        <v>100000</v>
      </c>
      <c r="G51" s="69" t="s">
        <v>303</v>
      </c>
      <c r="H51" s="69" t="s">
        <v>260</v>
      </c>
      <c r="I51" s="55"/>
    </row>
    <row r="52" spans="1:9" s="56" customFormat="1" ht="40.5">
      <c r="A52" s="106">
        <v>41</v>
      </c>
      <c r="B52" s="118" t="s">
        <v>238</v>
      </c>
      <c r="C52" s="125" t="s">
        <v>239</v>
      </c>
      <c r="D52" s="69">
        <f>4.664-1.89</f>
        <v>2.774</v>
      </c>
      <c r="E52" s="48" t="s">
        <v>223</v>
      </c>
      <c r="F52" s="70">
        <v>1000000</v>
      </c>
      <c r="G52" s="69" t="s">
        <v>264</v>
      </c>
      <c r="H52" s="69" t="s">
        <v>263</v>
      </c>
      <c r="I52" s="55"/>
    </row>
    <row r="53" spans="1:9" s="56" customFormat="1" ht="40.5">
      <c r="A53" s="106">
        <v>42</v>
      </c>
      <c r="B53" s="118" t="s">
        <v>240</v>
      </c>
      <c r="C53" s="125" t="s">
        <v>306</v>
      </c>
      <c r="D53" s="69">
        <f>8.86-6.1</f>
        <v>2.76</v>
      </c>
      <c r="E53" s="48" t="s">
        <v>223</v>
      </c>
      <c r="F53" s="70">
        <v>800000</v>
      </c>
      <c r="G53" s="69" t="s">
        <v>209</v>
      </c>
      <c r="H53" s="69" t="s">
        <v>263</v>
      </c>
      <c r="I53" s="55"/>
    </row>
    <row r="54" spans="1:9" s="56" customFormat="1" ht="40.5">
      <c r="A54" s="106">
        <v>43</v>
      </c>
      <c r="B54" s="118" t="s">
        <v>241</v>
      </c>
      <c r="C54" s="125" t="s">
        <v>307</v>
      </c>
      <c r="D54" s="69">
        <f>3.14-1.598</f>
        <v>1.542</v>
      </c>
      <c r="E54" s="48" t="s">
        <v>223</v>
      </c>
      <c r="F54" s="70">
        <v>200000</v>
      </c>
      <c r="G54" s="69" t="s">
        <v>209</v>
      </c>
      <c r="H54" s="69" t="s">
        <v>263</v>
      </c>
      <c r="I54" s="55"/>
    </row>
    <row r="55" spans="1:9" s="58" customFormat="1" ht="75">
      <c r="A55" s="106">
        <v>44</v>
      </c>
      <c r="B55" s="119" t="s">
        <v>242</v>
      </c>
      <c r="C55" s="124" t="s">
        <v>285</v>
      </c>
      <c r="D55" s="72">
        <f>1.11-0.4</f>
        <v>0.71000000000000008</v>
      </c>
      <c r="E55" s="92" t="s">
        <v>286</v>
      </c>
      <c r="F55" s="73">
        <v>500000</v>
      </c>
      <c r="G55" s="72" t="s">
        <v>271</v>
      </c>
      <c r="H55" s="72" t="s">
        <v>265</v>
      </c>
      <c r="I55" s="57"/>
    </row>
    <row r="56" spans="1:9" s="58" customFormat="1" ht="40.5">
      <c r="A56" s="106">
        <v>45</v>
      </c>
      <c r="B56" s="119" t="s">
        <v>243</v>
      </c>
      <c r="C56" s="124" t="s">
        <v>244</v>
      </c>
      <c r="D56" s="72">
        <f>1.8-0.44</f>
        <v>1.36</v>
      </c>
      <c r="E56" s="92" t="s">
        <v>223</v>
      </c>
      <c r="F56" s="73">
        <v>600000</v>
      </c>
      <c r="G56" s="69" t="s">
        <v>209</v>
      </c>
      <c r="H56" s="69" t="s">
        <v>263</v>
      </c>
      <c r="I56" s="57"/>
    </row>
    <row r="57" spans="1:9" s="58" customFormat="1" ht="63">
      <c r="A57" s="106">
        <v>46</v>
      </c>
      <c r="B57" s="119" t="s">
        <v>267</v>
      </c>
      <c r="C57" s="124" t="s">
        <v>266</v>
      </c>
      <c r="D57" s="72">
        <f>3.5-0.5</f>
        <v>3</v>
      </c>
      <c r="E57" s="92" t="s">
        <v>268</v>
      </c>
      <c r="F57" s="73">
        <v>2100000</v>
      </c>
      <c r="G57" s="72" t="s">
        <v>269</v>
      </c>
      <c r="H57" s="69" t="s">
        <v>175</v>
      </c>
      <c r="I57" s="57"/>
    </row>
    <row r="58" spans="1:9" s="58" customFormat="1" ht="40.5">
      <c r="A58" s="106">
        <v>47</v>
      </c>
      <c r="B58" s="119" t="s">
        <v>65</v>
      </c>
      <c r="C58" s="124" t="s">
        <v>245</v>
      </c>
      <c r="D58" s="72"/>
      <c r="E58" s="92" t="s">
        <v>253</v>
      </c>
      <c r="F58" s="73">
        <v>50000</v>
      </c>
      <c r="G58" s="72" t="s">
        <v>246</v>
      </c>
      <c r="H58" s="72" t="s">
        <v>38</v>
      </c>
      <c r="I58" s="57"/>
    </row>
    <row r="59" spans="1:9" s="58" customFormat="1" ht="37.5">
      <c r="A59" s="106">
        <v>48</v>
      </c>
      <c r="B59" s="119" t="s">
        <v>296</v>
      </c>
      <c r="C59" s="124" t="s">
        <v>297</v>
      </c>
      <c r="D59" s="72"/>
      <c r="E59" s="92" t="s">
        <v>133</v>
      </c>
      <c r="F59" s="73">
        <v>350000</v>
      </c>
      <c r="G59" s="72" t="s">
        <v>20</v>
      </c>
      <c r="H59" s="72" t="s">
        <v>299</v>
      </c>
      <c r="I59" s="57"/>
    </row>
    <row r="60" spans="1:9" s="1" customFormat="1" ht="20.25">
      <c r="A60" s="175" t="s">
        <v>28</v>
      </c>
      <c r="B60" s="176"/>
      <c r="C60" s="128"/>
      <c r="D60" s="74">
        <f>SUM(D12:D58)</f>
        <v>96.970000000000013</v>
      </c>
      <c r="E60" s="75"/>
      <c r="F60" s="76">
        <f>SUM(F12:F59)</f>
        <v>21719345.050000001</v>
      </c>
      <c r="G60" s="99"/>
      <c r="H60" s="86"/>
    </row>
    <row r="61" spans="1:9" s="1" customFormat="1" ht="20.25">
      <c r="B61" s="108"/>
      <c r="C61" s="108"/>
      <c r="D61" s="77"/>
      <c r="E61" s="52"/>
      <c r="F61" s="52"/>
      <c r="G61" s="96"/>
      <c r="H61" s="96"/>
      <c r="I61" s="5"/>
    </row>
    <row r="62" spans="1:9" s="1" customFormat="1" ht="18.600000000000001" customHeight="1">
      <c r="B62" s="108" t="s">
        <v>247</v>
      </c>
      <c r="C62" s="108"/>
      <c r="D62" s="52"/>
      <c r="E62" s="52"/>
      <c r="F62" s="52"/>
      <c r="G62" s="96"/>
      <c r="H62" s="96"/>
    </row>
    <row r="63" spans="1:9" s="1" customFormat="1" ht="23.45" customHeight="1">
      <c r="B63" s="108" t="s">
        <v>29</v>
      </c>
      <c r="C63" s="108"/>
      <c r="D63" s="53"/>
      <c r="E63" s="52"/>
      <c r="F63" s="52"/>
      <c r="G63" s="100" t="s">
        <v>31</v>
      </c>
      <c r="H63" s="96"/>
    </row>
    <row r="64" spans="1:9" s="1" customFormat="1" ht="20.25">
      <c r="B64" s="120"/>
      <c r="C64" s="120"/>
      <c r="D64" s="78"/>
      <c r="E64" s="78"/>
      <c r="F64" s="78"/>
      <c r="G64" s="101"/>
      <c r="H64" s="101"/>
    </row>
    <row r="65" spans="2:8" s="1" customFormat="1" ht="20.25">
      <c r="B65" s="120"/>
      <c r="C65" s="120"/>
      <c r="D65" s="78"/>
      <c r="E65" s="78"/>
      <c r="F65" s="78"/>
      <c r="G65" s="101"/>
      <c r="H65" s="101"/>
    </row>
    <row r="66" spans="2:8" s="1" customFormat="1" ht="20.25">
      <c r="B66" s="121"/>
      <c r="C66" s="121"/>
      <c r="D66" s="80"/>
      <c r="E66" s="79"/>
      <c r="F66" s="81"/>
      <c r="G66" s="102"/>
      <c r="H66" s="101"/>
    </row>
    <row r="67" spans="2:8" s="1" customFormat="1" ht="20.25">
      <c r="B67" s="120"/>
      <c r="C67" s="120"/>
      <c r="D67" s="82"/>
      <c r="E67" s="78"/>
      <c r="F67" s="83"/>
      <c r="G67" s="103"/>
      <c r="H67" s="101"/>
    </row>
    <row r="68" spans="2:8" s="1" customFormat="1" ht="20.25">
      <c r="B68" s="120"/>
      <c r="C68" s="120"/>
      <c r="D68" s="78"/>
      <c r="E68" s="78"/>
      <c r="F68" s="78"/>
      <c r="G68" s="101"/>
      <c r="H68" s="101"/>
    </row>
    <row r="69" spans="2:8" s="1" customFormat="1" ht="20.25">
      <c r="B69" s="120"/>
      <c r="C69" s="120"/>
      <c r="D69" s="78"/>
      <c r="E69" s="78"/>
      <c r="F69" s="78"/>
      <c r="G69" s="101"/>
      <c r="H69" s="101"/>
    </row>
    <row r="70" spans="2:8" s="1" customFormat="1" ht="20.25">
      <c r="B70" s="120"/>
      <c r="C70" s="120"/>
      <c r="D70" s="78"/>
      <c r="E70" s="78"/>
      <c r="F70" s="78"/>
      <c r="G70" s="101"/>
      <c r="H70" s="101"/>
    </row>
    <row r="71" spans="2:8" s="1" customFormat="1" ht="20.25">
      <c r="B71" s="120"/>
      <c r="C71" s="120"/>
      <c r="D71" s="78"/>
      <c r="E71" s="78"/>
      <c r="F71" s="78"/>
      <c r="G71" s="101"/>
      <c r="H71" s="101"/>
    </row>
    <row r="72" spans="2:8" s="1" customFormat="1" ht="20.25">
      <c r="B72" s="120"/>
      <c r="C72" s="120"/>
      <c r="D72" s="78"/>
      <c r="E72" s="78"/>
      <c r="F72" s="78"/>
      <c r="G72" s="101"/>
      <c r="H72" s="101"/>
    </row>
    <row r="73" spans="2:8" s="1" customFormat="1" ht="20.25">
      <c r="B73" s="120"/>
      <c r="C73" s="120"/>
      <c r="D73" s="78"/>
      <c r="E73" s="78"/>
      <c r="F73" s="78"/>
      <c r="G73" s="101"/>
      <c r="H73" s="101"/>
    </row>
    <row r="74" spans="2:8" s="1" customFormat="1" ht="20.25">
      <c r="B74" s="120"/>
      <c r="C74" s="120"/>
      <c r="D74" s="78"/>
      <c r="E74" s="78"/>
      <c r="F74" s="78"/>
      <c r="G74" s="101"/>
      <c r="H74" s="101"/>
    </row>
    <row r="75" spans="2:8" s="1" customFormat="1" ht="20.25">
      <c r="B75" s="120"/>
      <c r="C75" s="120"/>
      <c r="D75" s="78"/>
      <c r="E75" s="78"/>
      <c r="F75" s="78"/>
      <c r="G75" s="101"/>
      <c r="H75" s="101"/>
    </row>
    <row r="76" spans="2:8" s="1" customFormat="1" ht="20.25">
      <c r="B76" s="120"/>
      <c r="C76" s="120"/>
      <c r="D76" s="78"/>
      <c r="E76" s="78"/>
      <c r="F76" s="78"/>
      <c r="G76" s="101"/>
      <c r="H76" s="101"/>
    </row>
    <row r="77" spans="2:8" s="1" customFormat="1" ht="20.25">
      <c r="B77" s="120"/>
      <c r="C77" s="120"/>
      <c r="D77" s="78"/>
      <c r="E77" s="78"/>
      <c r="F77" s="78"/>
      <c r="G77" s="101"/>
      <c r="H77" s="101"/>
    </row>
    <row r="78" spans="2:8" s="1" customFormat="1" ht="20.25">
      <c r="B78" s="120"/>
      <c r="C78" s="120"/>
      <c r="D78" s="78"/>
      <c r="E78" s="78"/>
      <c r="F78" s="78"/>
      <c r="G78" s="101"/>
      <c r="H78" s="101"/>
    </row>
    <row r="79" spans="2:8" s="1" customFormat="1" ht="20.25">
      <c r="B79" s="120"/>
      <c r="C79" s="120"/>
      <c r="D79" s="78"/>
      <c r="E79" s="78"/>
      <c r="F79" s="78"/>
      <c r="G79" s="101"/>
      <c r="H79" s="101"/>
    </row>
    <row r="80" spans="2:8" s="1" customFormat="1" ht="20.25">
      <c r="B80" s="120"/>
      <c r="C80" s="120"/>
      <c r="D80" s="78"/>
      <c r="E80" s="78"/>
      <c r="F80" s="78"/>
      <c r="G80" s="101"/>
      <c r="H80" s="101"/>
    </row>
    <row r="81" spans="2:8" s="1" customFormat="1" ht="20.25">
      <c r="B81" s="120"/>
      <c r="C81" s="120"/>
      <c r="D81" s="78"/>
      <c r="E81" s="78"/>
      <c r="F81" s="78"/>
      <c r="G81" s="101"/>
      <c r="H81" s="101"/>
    </row>
    <row r="82" spans="2:8" s="1" customFormat="1" ht="20.25">
      <c r="B82" s="120"/>
      <c r="C82" s="120"/>
      <c r="D82" s="78"/>
      <c r="E82" s="78"/>
      <c r="F82" s="78"/>
      <c r="G82" s="101"/>
      <c r="H82" s="101"/>
    </row>
    <row r="83" spans="2:8" s="1" customFormat="1" ht="20.25">
      <c r="B83" s="120"/>
      <c r="C83" s="120"/>
      <c r="D83" s="78"/>
      <c r="E83" s="78"/>
      <c r="F83" s="78"/>
      <c r="G83" s="101"/>
      <c r="H83" s="101"/>
    </row>
    <row r="84" spans="2:8" s="1" customFormat="1" ht="20.25">
      <c r="B84" s="120"/>
      <c r="C84" s="120"/>
      <c r="D84" s="78"/>
      <c r="E84" s="78"/>
      <c r="F84" s="78"/>
      <c r="G84" s="101"/>
      <c r="H84" s="101"/>
    </row>
    <row r="85" spans="2:8" s="1" customFormat="1" ht="20.25">
      <c r="B85" s="120"/>
      <c r="C85" s="120"/>
      <c r="D85" s="78"/>
      <c r="E85" s="78"/>
      <c r="F85" s="78"/>
      <c r="G85" s="101"/>
      <c r="H85" s="101"/>
    </row>
    <row r="86" spans="2:8" s="1" customFormat="1" ht="20.25">
      <c r="B86" s="120"/>
      <c r="C86" s="120"/>
      <c r="D86" s="78"/>
      <c r="E86" s="78"/>
      <c r="F86" s="78"/>
      <c r="G86" s="101"/>
      <c r="H86" s="101"/>
    </row>
    <row r="87" spans="2:8" s="1" customFormat="1" ht="20.25">
      <c r="B87" s="120"/>
      <c r="C87" s="120"/>
      <c r="D87" s="78"/>
      <c r="E87" s="78"/>
      <c r="F87" s="78"/>
      <c r="G87" s="101"/>
      <c r="H87" s="101"/>
    </row>
    <row r="88" spans="2:8" s="1" customFormat="1" ht="20.25">
      <c r="B88" s="120"/>
      <c r="C88" s="120"/>
      <c r="D88" s="78"/>
      <c r="E88" s="78"/>
      <c r="F88" s="78"/>
      <c r="G88" s="101"/>
      <c r="H88" s="101"/>
    </row>
    <row r="89" spans="2:8" s="1" customFormat="1" ht="20.25">
      <c r="B89" s="120"/>
      <c r="C89" s="120"/>
      <c r="D89" s="78"/>
      <c r="E89" s="78"/>
      <c r="F89" s="78"/>
      <c r="G89" s="101"/>
      <c r="H89" s="101"/>
    </row>
    <row r="90" spans="2:8" s="1" customFormat="1" ht="20.25">
      <c r="B90" s="120"/>
      <c r="C90" s="120"/>
      <c r="D90" s="78"/>
      <c r="E90" s="78"/>
      <c r="F90" s="78"/>
      <c r="G90" s="101"/>
      <c r="H90" s="101"/>
    </row>
    <row r="91" spans="2:8" s="1" customFormat="1" ht="20.25">
      <c r="B91" s="120"/>
      <c r="C91" s="120"/>
      <c r="D91" s="78"/>
      <c r="E91" s="78"/>
      <c r="F91" s="78"/>
      <c r="G91" s="101"/>
      <c r="H91" s="101"/>
    </row>
    <row r="92" spans="2:8" s="1" customFormat="1" ht="20.25">
      <c r="B92" s="120"/>
      <c r="C92" s="120"/>
      <c r="D92" s="78"/>
      <c r="E92" s="78"/>
      <c r="F92" s="78"/>
      <c r="G92" s="101"/>
      <c r="H92" s="101"/>
    </row>
    <row r="93" spans="2:8" s="1" customFormat="1" ht="20.25">
      <c r="B93" s="120"/>
      <c r="C93" s="120"/>
      <c r="D93" s="78"/>
      <c r="E93" s="78"/>
      <c r="F93" s="78"/>
      <c r="G93" s="101"/>
      <c r="H93" s="101"/>
    </row>
    <row r="94" spans="2:8" s="1" customFormat="1" ht="20.25">
      <c r="B94" s="120"/>
      <c r="C94" s="120"/>
      <c r="D94" s="78"/>
      <c r="E94" s="78"/>
      <c r="F94" s="78"/>
      <c r="G94" s="101"/>
      <c r="H94" s="101"/>
    </row>
    <row r="95" spans="2:8" s="1" customFormat="1" ht="20.25">
      <c r="B95" s="120"/>
      <c r="C95" s="120"/>
      <c r="D95" s="78"/>
      <c r="E95" s="78"/>
      <c r="F95" s="78"/>
      <c r="G95" s="101"/>
      <c r="H95" s="101"/>
    </row>
    <row r="96" spans="2:8" s="1" customFormat="1" ht="20.25">
      <c r="B96" s="120"/>
      <c r="C96" s="120"/>
      <c r="D96" s="78"/>
      <c r="E96" s="78"/>
      <c r="F96" s="78"/>
      <c r="G96" s="101"/>
      <c r="H96" s="101"/>
    </row>
    <row r="97" spans="2:8" s="1" customFormat="1" ht="20.25">
      <c r="B97" s="120"/>
      <c r="C97" s="120"/>
      <c r="D97" s="78"/>
      <c r="E97" s="78"/>
      <c r="F97" s="78"/>
      <c r="G97" s="101"/>
      <c r="H97" s="101"/>
    </row>
    <row r="98" spans="2:8" s="1" customFormat="1" ht="20.25">
      <c r="B98" s="120"/>
      <c r="C98" s="120"/>
      <c r="D98" s="78"/>
      <c r="E98" s="78"/>
      <c r="F98" s="78"/>
      <c r="G98" s="101"/>
      <c r="H98" s="101"/>
    </row>
    <row r="99" spans="2:8" s="1" customFormat="1" ht="20.25">
      <c r="B99" s="120"/>
      <c r="C99" s="120"/>
      <c r="D99" s="78"/>
      <c r="E99" s="78"/>
      <c r="F99" s="78"/>
      <c r="G99" s="101"/>
      <c r="H99" s="101"/>
    </row>
    <row r="100" spans="2:8" s="1" customFormat="1" ht="20.25">
      <c r="B100" s="120"/>
      <c r="C100" s="120"/>
      <c r="D100" s="78"/>
      <c r="E100" s="78"/>
      <c r="F100" s="78"/>
      <c r="G100" s="101"/>
      <c r="H100" s="101"/>
    </row>
    <row r="101" spans="2:8" s="1" customFormat="1" ht="20.25">
      <c r="B101" s="120"/>
      <c r="C101" s="120"/>
      <c r="D101" s="78"/>
      <c r="E101" s="78"/>
      <c r="F101" s="78"/>
      <c r="G101" s="101"/>
      <c r="H101" s="101"/>
    </row>
    <row r="102" spans="2:8" s="1" customFormat="1" ht="20.25">
      <c r="B102" s="120"/>
      <c r="C102" s="120"/>
      <c r="D102" s="78"/>
      <c r="E102" s="78"/>
      <c r="F102" s="78"/>
      <c r="G102" s="101"/>
      <c r="H102" s="101"/>
    </row>
    <row r="103" spans="2:8" s="1" customFormat="1" ht="20.25">
      <c r="B103" s="120"/>
      <c r="C103" s="120"/>
      <c r="D103" s="78"/>
      <c r="E103" s="78"/>
      <c r="F103" s="78"/>
      <c r="G103" s="101"/>
      <c r="H103" s="101"/>
    </row>
    <row r="104" spans="2:8" s="1" customFormat="1" ht="20.25">
      <c r="B104" s="120"/>
      <c r="C104" s="120"/>
      <c r="D104" s="78"/>
      <c r="E104" s="78"/>
      <c r="F104" s="78"/>
      <c r="G104" s="101"/>
      <c r="H104" s="101"/>
    </row>
    <row r="105" spans="2:8" s="1" customFormat="1" ht="20.25">
      <c r="B105" s="120"/>
      <c r="C105" s="120"/>
      <c r="D105" s="78"/>
      <c r="E105" s="78"/>
      <c r="F105" s="78"/>
      <c r="G105" s="101"/>
      <c r="H105" s="101"/>
    </row>
    <row r="106" spans="2:8" s="1" customFormat="1" ht="20.25">
      <c r="B106" s="120"/>
      <c r="C106" s="120"/>
      <c r="D106" s="78"/>
      <c r="E106" s="78"/>
      <c r="F106" s="78"/>
      <c r="G106" s="101"/>
      <c r="H106" s="101"/>
    </row>
    <row r="107" spans="2:8" s="1" customFormat="1" ht="20.25">
      <c r="B107" s="120"/>
      <c r="C107" s="120"/>
      <c r="D107" s="78"/>
      <c r="E107" s="78"/>
      <c r="F107" s="78"/>
      <c r="G107" s="101"/>
      <c r="H107" s="101"/>
    </row>
    <row r="108" spans="2:8" s="1" customFormat="1" ht="20.25">
      <c r="B108" s="120"/>
      <c r="C108" s="120"/>
      <c r="D108" s="78"/>
      <c r="E108" s="78"/>
      <c r="F108" s="78"/>
      <c r="G108" s="101"/>
      <c r="H108" s="101"/>
    </row>
    <row r="109" spans="2:8" s="1" customFormat="1" ht="20.25">
      <c r="B109" s="120"/>
      <c r="C109" s="120"/>
      <c r="D109" s="78"/>
      <c r="E109" s="78"/>
      <c r="F109" s="78"/>
      <c r="G109" s="101"/>
      <c r="H109" s="101"/>
    </row>
    <row r="110" spans="2:8" s="1" customFormat="1" ht="20.25">
      <c r="B110" s="120"/>
      <c r="C110" s="120"/>
      <c r="D110" s="78"/>
      <c r="E110" s="78"/>
      <c r="F110" s="78"/>
      <c r="G110" s="101"/>
      <c r="H110" s="101"/>
    </row>
    <row r="111" spans="2:8" s="1" customFormat="1" ht="20.25">
      <c r="B111" s="120"/>
      <c r="C111" s="120"/>
      <c r="D111" s="78"/>
      <c r="E111" s="78"/>
      <c r="F111" s="78"/>
      <c r="G111" s="101"/>
      <c r="H111" s="101"/>
    </row>
    <row r="112" spans="2:8" s="1" customFormat="1" ht="20.25">
      <c r="B112" s="120"/>
      <c r="C112" s="120"/>
      <c r="D112" s="78"/>
      <c r="E112" s="78"/>
      <c r="F112" s="78"/>
      <c r="G112" s="101"/>
      <c r="H112" s="101"/>
    </row>
    <row r="113" spans="2:8" s="1" customFormat="1" ht="20.25">
      <c r="B113" s="120"/>
      <c r="C113" s="120"/>
      <c r="D113" s="78"/>
      <c r="E113" s="78"/>
      <c r="F113" s="78"/>
      <c r="G113" s="101"/>
      <c r="H113" s="101"/>
    </row>
    <row r="114" spans="2:8" s="1" customFormat="1" ht="20.25">
      <c r="B114" s="120"/>
      <c r="C114" s="120"/>
      <c r="D114" s="78"/>
      <c r="E114" s="78"/>
      <c r="F114" s="78"/>
      <c r="G114" s="101"/>
      <c r="H114" s="101"/>
    </row>
    <row r="115" spans="2:8" s="1" customFormat="1" ht="20.25">
      <c r="B115" s="120"/>
      <c r="C115" s="120"/>
      <c r="D115" s="78"/>
      <c r="E115" s="78"/>
      <c r="F115" s="78"/>
      <c r="G115" s="101"/>
      <c r="H115" s="101"/>
    </row>
    <row r="116" spans="2:8" s="1" customFormat="1" ht="20.25">
      <c r="B116" s="120"/>
      <c r="C116" s="120"/>
      <c r="D116" s="78"/>
      <c r="E116" s="78"/>
      <c r="F116" s="78"/>
      <c r="G116" s="101"/>
      <c r="H116" s="101"/>
    </row>
    <row r="117" spans="2:8" s="1" customFormat="1" ht="20.25">
      <c r="B117" s="120"/>
      <c r="C117" s="120"/>
      <c r="D117" s="78"/>
      <c r="E117" s="78"/>
      <c r="F117" s="78"/>
      <c r="G117" s="101"/>
      <c r="H117" s="101"/>
    </row>
    <row r="118" spans="2:8" s="1" customFormat="1" ht="20.25">
      <c r="B118" s="120"/>
      <c r="C118" s="120"/>
      <c r="D118" s="78"/>
      <c r="E118" s="78"/>
      <c r="F118" s="78"/>
      <c r="G118" s="101"/>
      <c r="H118" s="101"/>
    </row>
    <row r="119" spans="2:8" s="1" customFormat="1" ht="20.25">
      <c r="B119" s="120"/>
      <c r="C119" s="120"/>
      <c r="D119" s="78"/>
      <c r="E119" s="78"/>
      <c r="F119" s="78"/>
      <c r="G119" s="101"/>
      <c r="H119" s="101"/>
    </row>
    <row r="120" spans="2:8" s="1" customFormat="1" ht="20.25">
      <c r="B120" s="120"/>
      <c r="C120" s="120"/>
      <c r="D120" s="78"/>
      <c r="E120" s="78"/>
      <c r="F120" s="78"/>
      <c r="G120" s="101"/>
      <c r="H120" s="101"/>
    </row>
    <row r="121" spans="2:8" s="1" customFormat="1" ht="20.25">
      <c r="B121" s="120"/>
      <c r="C121" s="120"/>
      <c r="D121" s="78"/>
      <c r="E121" s="78"/>
      <c r="F121" s="78"/>
      <c r="G121" s="101"/>
      <c r="H121" s="101"/>
    </row>
    <row r="122" spans="2:8" s="1" customFormat="1" ht="20.25">
      <c r="B122" s="120"/>
      <c r="C122" s="120"/>
      <c r="D122" s="78"/>
      <c r="E122" s="78"/>
      <c r="F122" s="78"/>
      <c r="G122" s="101"/>
      <c r="H122" s="101"/>
    </row>
    <row r="123" spans="2:8" s="1" customFormat="1" ht="20.25">
      <c r="B123" s="120"/>
      <c r="C123" s="120"/>
      <c r="D123" s="78"/>
      <c r="E123" s="78"/>
      <c r="F123" s="78"/>
      <c r="G123" s="101"/>
      <c r="H123" s="101"/>
    </row>
    <row r="124" spans="2:8" s="1" customFormat="1" ht="20.25">
      <c r="B124" s="120"/>
      <c r="C124" s="120"/>
      <c r="D124" s="78"/>
      <c r="E124" s="78"/>
      <c r="F124" s="78"/>
      <c r="G124" s="101"/>
      <c r="H124" s="101"/>
    </row>
    <row r="125" spans="2:8" s="1" customFormat="1" ht="20.25">
      <c r="B125" s="120"/>
      <c r="C125" s="120"/>
      <c r="D125" s="78"/>
      <c r="E125" s="78"/>
      <c r="F125" s="78"/>
      <c r="G125" s="101"/>
      <c r="H125" s="101"/>
    </row>
    <row r="126" spans="2:8" s="1" customFormat="1" ht="20.25">
      <c r="B126" s="120"/>
      <c r="C126" s="120"/>
      <c r="D126" s="78"/>
      <c r="E126" s="78"/>
      <c r="F126" s="78"/>
      <c r="G126" s="101"/>
      <c r="H126" s="101"/>
    </row>
    <row r="127" spans="2:8" s="1" customFormat="1" ht="20.25">
      <c r="B127" s="120"/>
      <c r="C127" s="120"/>
      <c r="D127" s="78"/>
      <c r="E127" s="78"/>
      <c r="F127" s="78"/>
      <c r="G127" s="101"/>
      <c r="H127" s="101"/>
    </row>
    <row r="128" spans="2:8" s="1" customFormat="1" ht="20.25">
      <c r="B128" s="120"/>
      <c r="C128" s="120"/>
      <c r="D128" s="78"/>
      <c r="E128" s="78"/>
      <c r="F128" s="78"/>
      <c r="G128" s="101"/>
      <c r="H128" s="101"/>
    </row>
    <row r="129" spans="2:8" s="1" customFormat="1" ht="20.25">
      <c r="B129" s="120"/>
      <c r="C129" s="120"/>
      <c r="D129" s="78"/>
      <c r="E129" s="78"/>
      <c r="F129" s="78"/>
      <c r="G129" s="101"/>
      <c r="H129" s="101"/>
    </row>
    <row r="130" spans="2:8" s="1" customFormat="1" ht="20.25">
      <c r="B130" s="120"/>
      <c r="C130" s="120"/>
      <c r="D130" s="78"/>
      <c r="E130" s="78"/>
      <c r="F130" s="78"/>
      <c r="G130" s="101"/>
      <c r="H130" s="101"/>
    </row>
    <row r="131" spans="2:8" s="1" customFormat="1" ht="20.25">
      <c r="B131" s="120"/>
      <c r="C131" s="120"/>
      <c r="D131" s="78"/>
      <c r="E131" s="78"/>
      <c r="F131" s="78"/>
      <c r="G131" s="101"/>
      <c r="H131" s="101"/>
    </row>
    <row r="132" spans="2:8" s="1" customFormat="1" ht="20.25">
      <c r="B132" s="120"/>
      <c r="C132" s="120"/>
      <c r="D132" s="78"/>
      <c r="E132" s="78"/>
      <c r="F132" s="78"/>
      <c r="G132" s="101"/>
      <c r="H132" s="101"/>
    </row>
    <row r="133" spans="2:8" s="1" customFormat="1" ht="20.25">
      <c r="B133" s="120"/>
      <c r="C133" s="120"/>
      <c r="D133" s="78"/>
      <c r="E133" s="78"/>
      <c r="F133" s="78"/>
      <c r="G133" s="101"/>
      <c r="H133" s="101"/>
    </row>
    <row r="134" spans="2:8" s="1" customFormat="1" ht="20.25">
      <c r="B134" s="120"/>
      <c r="C134" s="120"/>
      <c r="D134" s="78"/>
      <c r="E134" s="78"/>
      <c r="F134" s="78"/>
      <c r="G134" s="101"/>
      <c r="H134" s="101"/>
    </row>
    <row r="135" spans="2:8" s="1" customFormat="1" ht="20.25">
      <c r="B135" s="120"/>
      <c r="C135" s="120"/>
      <c r="D135" s="78"/>
      <c r="E135" s="78"/>
      <c r="F135" s="78"/>
      <c r="G135" s="101"/>
      <c r="H135" s="101"/>
    </row>
    <row r="136" spans="2:8" s="1" customFormat="1" ht="20.25">
      <c r="B136" s="120"/>
      <c r="C136" s="120"/>
      <c r="D136" s="78"/>
      <c r="E136" s="78"/>
      <c r="F136" s="78"/>
      <c r="G136" s="101"/>
      <c r="H136" s="101"/>
    </row>
    <row r="137" spans="2:8" s="1" customFormat="1" ht="20.25">
      <c r="B137" s="120"/>
      <c r="C137" s="120"/>
      <c r="D137" s="78"/>
      <c r="E137" s="78"/>
      <c r="F137" s="78"/>
      <c r="G137" s="101"/>
      <c r="H137" s="101"/>
    </row>
    <row r="138" spans="2:8" s="1" customFormat="1" ht="20.25">
      <c r="B138" s="120"/>
      <c r="C138" s="120"/>
      <c r="D138" s="78"/>
      <c r="E138" s="78"/>
      <c r="F138" s="78"/>
      <c r="G138" s="101"/>
      <c r="H138" s="101"/>
    </row>
    <row r="139" spans="2:8" s="1" customFormat="1" ht="20.25">
      <c r="B139" s="120"/>
      <c r="C139" s="120"/>
      <c r="D139" s="78"/>
      <c r="E139" s="78"/>
      <c r="F139" s="78"/>
      <c r="G139" s="101"/>
      <c r="H139" s="101"/>
    </row>
    <row r="140" spans="2:8" s="1" customFormat="1" ht="20.25">
      <c r="B140" s="120"/>
      <c r="C140" s="120"/>
      <c r="D140" s="78"/>
      <c r="E140" s="78"/>
      <c r="F140" s="78"/>
      <c r="G140" s="101"/>
      <c r="H140" s="101"/>
    </row>
    <row r="141" spans="2:8" s="1" customFormat="1" ht="20.25">
      <c r="B141" s="120"/>
      <c r="C141" s="120"/>
      <c r="D141" s="78"/>
      <c r="E141" s="78"/>
      <c r="F141" s="78"/>
      <c r="G141" s="101"/>
      <c r="H141" s="101"/>
    </row>
    <row r="142" spans="2:8" s="1" customFormat="1" ht="20.25">
      <c r="B142" s="120"/>
      <c r="C142" s="120"/>
      <c r="D142" s="78"/>
      <c r="E142" s="78"/>
      <c r="F142" s="78"/>
      <c r="G142" s="101"/>
      <c r="H142" s="101"/>
    </row>
    <row r="143" spans="2:8" s="1" customFormat="1" ht="20.25">
      <c r="B143" s="120"/>
      <c r="C143" s="120"/>
      <c r="D143" s="78"/>
      <c r="E143" s="78"/>
      <c r="F143" s="78"/>
      <c r="G143" s="101"/>
      <c r="H143" s="101"/>
    </row>
    <row r="144" spans="2:8" s="1" customFormat="1" ht="20.25">
      <c r="B144" s="120"/>
      <c r="C144" s="120"/>
      <c r="D144" s="78"/>
      <c r="E144" s="78"/>
      <c r="F144" s="78"/>
      <c r="G144" s="101"/>
      <c r="H144" s="101"/>
    </row>
    <row r="145" spans="2:8" s="1" customFormat="1" ht="20.25">
      <c r="B145" s="120"/>
      <c r="C145" s="120"/>
      <c r="D145" s="78"/>
      <c r="E145" s="78"/>
      <c r="F145" s="78"/>
      <c r="G145" s="101"/>
      <c r="H145" s="101"/>
    </row>
    <row r="146" spans="2:8" s="1" customFormat="1" ht="20.25">
      <c r="B146" s="120"/>
      <c r="C146" s="120"/>
      <c r="D146" s="78"/>
      <c r="E146" s="78"/>
      <c r="F146" s="78"/>
      <c r="G146" s="101"/>
      <c r="H146" s="101"/>
    </row>
    <row r="147" spans="2:8" s="1" customFormat="1" ht="20.25">
      <c r="B147" s="120"/>
      <c r="C147" s="120"/>
      <c r="D147" s="78"/>
      <c r="E147" s="78"/>
      <c r="F147" s="78"/>
      <c r="G147" s="101"/>
      <c r="H147" s="101"/>
    </row>
    <row r="148" spans="2:8" s="1" customFormat="1" ht="20.25">
      <c r="B148" s="120"/>
      <c r="C148" s="120"/>
      <c r="D148" s="78"/>
      <c r="E148" s="78"/>
      <c r="F148" s="78"/>
      <c r="G148" s="101"/>
      <c r="H148" s="101"/>
    </row>
    <row r="149" spans="2:8" s="1" customFormat="1" ht="20.25">
      <c r="B149" s="120"/>
      <c r="C149" s="120"/>
      <c r="D149" s="78"/>
      <c r="E149" s="78"/>
      <c r="F149" s="78"/>
      <c r="G149" s="101"/>
      <c r="H149" s="101"/>
    </row>
    <row r="150" spans="2:8" s="1" customFormat="1" ht="20.25">
      <c r="B150" s="120"/>
      <c r="C150" s="120"/>
      <c r="D150" s="78"/>
      <c r="E150" s="78"/>
      <c r="F150" s="78"/>
      <c r="G150" s="101"/>
      <c r="H150" s="101"/>
    </row>
    <row r="151" spans="2:8" s="1" customFormat="1" ht="20.25">
      <c r="B151" s="120"/>
      <c r="C151" s="120"/>
      <c r="D151" s="78"/>
      <c r="E151" s="78"/>
      <c r="F151" s="78"/>
      <c r="G151" s="101"/>
      <c r="H151" s="101"/>
    </row>
    <row r="152" spans="2:8" s="1" customFormat="1" ht="20.25">
      <c r="B152" s="120"/>
      <c r="C152" s="120"/>
      <c r="D152" s="78"/>
      <c r="E152" s="78"/>
      <c r="F152" s="78"/>
      <c r="G152" s="101"/>
      <c r="H152" s="101"/>
    </row>
    <row r="153" spans="2:8" s="1" customFormat="1" ht="20.25">
      <c r="B153" s="120"/>
      <c r="C153" s="120"/>
      <c r="D153" s="78"/>
      <c r="E153" s="78"/>
      <c r="F153" s="78"/>
      <c r="G153" s="101"/>
      <c r="H153" s="101"/>
    </row>
    <row r="154" spans="2:8" s="1" customFormat="1" ht="20.25">
      <c r="B154" s="120"/>
      <c r="C154" s="120"/>
      <c r="D154" s="78"/>
      <c r="E154" s="78"/>
      <c r="F154" s="78"/>
      <c r="G154" s="101"/>
      <c r="H154" s="101"/>
    </row>
    <row r="155" spans="2:8" s="1" customFormat="1" ht="20.25">
      <c r="B155" s="120"/>
      <c r="C155" s="120"/>
      <c r="D155" s="78"/>
      <c r="E155" s="78"/>
      <c r="F155" s="78"/>
      <c r="G155" s="101"/>
      <c r="H155" s="101"/>
    </row>
    <row r="156" spans="2:8" s="1" customFormat="1" ht="20.25">
      <c r="B156" s="120"/>
      <c r="C156" s="120"/>
      <c r="D156" s="78"/>
      <c r="E156" s="78"/>
      <c r="F156" s="78"/>
      <c r="G156" s="101"/>
      <c r="H156" s="101"/>
    </row>
    <row r="157" spans="2:8" s="1" customFormat="1" ht="20.25">
      <c r="B157" s="120"/>
      <c r="C157" s="120"/>
      <c r="D157" s="78"/>
      <c r="E157" s="78"/>
      <c r="F157" s="78"/>
      <c r="G157" s="101"/>
      <c r="H157" s="101"/>
    </row>
    <row r="158" spans="2:8" s="1" customFormat="1" ht="20.25">
      <c r="B158" s="120"/>
      <c r="C158" s="120"/>
      <c r="D158" s="78"/>
      <c r="E158" s="78"/>
      <c r="F158" s="78"/>
      <c r="G158" s="101"/>
      <c r="H158" s="101"/>
    </row>
    <row r="159" spans="2:8" s="1" customFormat="1" ht="20.25">
      <c r="B159" s="120"/>
      <c r="C159" s="120"/>
      <c r="D159" s="78"/>
      <c r="E159" s="78"/>
      <c r="F159" s="78"/>
      <c r="G159" s="101"/>
      <c r="H159" s="101"/>
    </row>
    <row r="160" spans="2:8" s="1" customFormat="1" ht="20.25">
      <c r="B160" s="120"/>
      <c r="C160" s="120"/>
      <c r="D160" s="78"/>
      <c r="E160" s="78"/>
      <c r="F160" s="78"/>
      <c r="G160" s="101"/>
      <c r="H160" s="101"/>
    </row>
    <row r="161" spans="2:8" s="1" customFormat="1" ht="20.25">
      <c r="B161" s="120"/>
      <c r="C161" s="120"/>
      <c r="D161" s="78"/>
      <c r="E161" s="78"/>
      <c r="F161" s="78"/>
      <c r="G161" s="101"/>
      <c r="H161" s="101"/>
    </row>
    <row r="162" spans="2:8" s="1" customFormat="1" ht="20.25">
      <c r="B162" s="120"/>
      <c r="C162" s="120"/>
      <c r="D162" s="78"/>
      <c r="E162" s="78"/>
      <c r="F162" s="78"/>
      <c r="G162" s="101"/>
      <c r="H162" s="101"/>
    </row>
    <row r="163" spans="2:8" s="1" customFormat="1" ht="20.25">
      <c r="B163" s="120"/>
      <c r="C163" s="120"/>
      <c r="D163" s="78"/>
      <c r="E163" s="78"/>
      <c r="F163" s="78"/>
      <c r="G163" s="101"/>
      <c r="H163" s="101"/>
    </row>
    <row r="164" spans="2:8" s="1" customFormat="1" ht="20.25">
      <c r="B164" s="120"/>
      <c r="C164" s="120"/>
      <c r="D164" s="78"/>
      <c r="E164" s="78"/>
      <c r="F164" s="78"/>
      <c r="G164" s="101"/>
      <c r="H164" s="101"/>
    </row>
    <row r="165" spans="2:8" s="1" customFormat="1" ht="20.25">
      <c r="B165" s="120"/>
      <c r="C165" s="120"/>
      <c r="D165" s="78"/>
      <c r="E165" s="78"/>
      <c r="F165" s="78"/>
      <c r="G165" s="101"/>
      <c r="H165" s="101"/>
    </row>
    <row r="166" spans="2:8" s="1" customFormat="1" ht="20.25">
      <c r="B166" s="120"/>
      <c r="C166" s="120"/>
      <c r="D166" s="78"/>
      <c r="E166" s="78"/>
      <c r="F166" s="78"/>
      <c r="G166" s="101"/>
      <c r="H166" s="101"/>
    </row>
    <row r="167" spans="2:8" s="1" customFormat="1" ht="20.25">
      <c r="B167" s="120"/>
      <c r="C167" s="120"/>
      <c r="D167" s="78"/>
      <c r="E167" s="78"/>
      <c r="F167" s="78"/>
      <c r="G167" s="101"/>
      <c r="H167" s="101"/>
    </row>
    <row r="168" spans="2:8" s="1" customFormat="1" ht="20.25">
      <c r="B168" s="120"/>
      <c r="C168" s="120"/>
      <c r="D168" s="78"/>
      <c r="E168" s="78"/>
      <c r="F168" s="78"/>
      <c r="G168" s="101"/>
      <c r="H168" s="101"/>
    </row>
    <row r="169" spans="2:8" s="1" customFormat="1" ht="20.25">
      <c r="B169" s="120"/>
      <c r="C169" s="120"/>
      <c r="D169" s="78"/>
      <c r="E169" s="78"/>
      <c r="F169" s="78"/>
      <c r="G169" s="101"/>
      <c r="H169" s="101"/>
    </row>
    <row r="170" spans="2:8" s="1" customFormat="1" ht="20.25">
      <c r="B170" s="120"/>
      <c r="C170" s="120"/>
      <c r="D170" s="78"/>
      <c r="E170" s="78"/>
      <c r="F170" s="78"/>
      <c r="G170" s="101"/>
      <c r="H170" s="101"/>
    </row>
    <row r="171" spans="2:8" s="1" customFormat="1" ht="20.25">
      <c r="B171" s="120"/>
      <c r="C171" s="120"/>
      <c r="D171" s="78"/>
      <c r="E171" s="78"/>
      <c r="F171" s="78"/>
      <c r="G171" s="101"/>
      <c r="H171" s="101"/>
    </row>
    <row r="172" spans="2:8" s="1" customFormat="1" ht="20.25">
      <c r="B172" s="120"/>
      <c r="C172" s="120"/>
      <c r="D172" s="78"/>
      <c r="E172" s="78"/>
      <c r="F172" s="78"/>
      <c r="G172" s="101"/>
      <c r="H172" s="101"/>
    </row>
    <row r="173" spans="2:8" s="1" customFormat="1" ht="20.25">
      <c r="B173" s="120"/>
      <c r="C173" s="120"/>
      <c r="D173" s="78"/>
      <c r="E173" s="78"/>
      <c r="F173" s="78"/>
      <c r="G173" s="101"/>
      <c r="H173" s="101"/>
    </row>
    <row r="174" spans="2:8" s="1" customFormat="1" ht="20.25">
      <c r="B174" s="120"/>
      <c r="C174" s="120"/>
      <c r="D174" s="78"/>
      <c r="E174" s="78"/>
      <c r="F174" s="78"/>
      <c r="G174" s="101"/>
      <c r="H174" s="101"/>
    </row>
    <row r="175" spans="2:8" s="1" customFormat="1" ht="20.25">
      <c r="B175" s="120"/>
      <c r="C175" s="120"/>
      <c r="D175" s="78"/>
      <c r="E175" s="78"/>
      <c r="F175" s="78"/>
      <c r="G175" s="101"/>
      <c r="H175" s="101"/>
    </row>
    <row r="176" spans="2:8" s="1" customFormat="1" ht="20.25">
      <c r="B176" s="120"/>
      <c r="C176" s="120"/>
      <c r="D176" s="78"/>
      <c r="E176" s="78"/>
      <c r="F176" s="78"/>
      <c r="G176" s="101"/>
      <c r="H176" s="101"/>
    </row>
    <row r="177" spans="2:8" s="1" customFormat="1" ht="20.25">
      <c r="B177" s="120"/>
      <c r="C177" s="120"/>
      <c r="D177" s="78"/>
      <c r="E177" s="78"/>
      <c r="F177" s="78"/>
      <c r="G177" s="101"/>
      <c r="H177" s="101"/>
    </row>
    <row r="178" spans="2:8" s="1" customFormat="1" ht="20.25">
      <c r="B178" s="120"/>
      <c r="C178" s="120"/>
      <c r="D178" s="78"/>
      <c r="E178" s="78"/>
      <c r="F178" s="78"/>
      <c r="G178" s="101"/>
      <c r="H178" s="101"/>
    </row>
    <row r="179" spans="2:8" s="1" customFormat="1" ht="20.25">
      <c r="B179" s="120"/>
      <c r="C179" s="120"/>
      <c r="D179" s="78"/>
      <c r="E179" s="78"/>
      <c r="F179" s="78"/>
      <c r="G179" s="101"/>
      <c r="H179" s="101"/>
    </row>
    <row r="180" spans="2:8" s="1" customFormat="1" ht="20.25">
      <c r="B180" s="120"/>
      <c r="C180" s="120"/>
      <c r="D180" s="78"/>
      <c r="E180" s="78"/>
      <c r="F180" s="78"/>
      <c r="G180" s="101"/>
      <c r="H180" s="101"/>
    </row>
    <row r="181" spans="2:8" s="1" customFormat="1" ht="20.25">
      <c r="B181" s="120"/>
      <c r="C181" s="120"/>
      <c r="D181" s="78"/>
      <c r="E181" s="78"/>
      <c r="F181" s="78"/>
      <c r="G181" s="101"/>
      <c r="H181" s="101"/>
    </row>
    <row r="182" spans="2:8" s="1" customFormat="1" ht="20.25">
      <c r="B182" s="120"/>
      <c r="C182" s="120"/>
      <c r="D182" s="78"/>
      <c r="E182" s="78"/>
      <c r="F182" s="78"/>
      <c r="G182" s="101"/>
      <c r="H182" s="101"/>
    </row>
    <row r="183" spans="2:8" s="1" customFormat="1" ht="20.25">
      <c r="B183" s="120"/>
      <c r="C183" s="120"/>
      <c r="D183" s="78"/>
      <c r="E183" s="78"/>
      <c r="F183" s="78"/>
      <c r="G183" s="101"/>
      <c r="H183" s="101"/>
    </row>
    <row r="184" spans="2:8" s="1" customFormat="1" ht="20.25">
      <c r="B184" s="120"/>
      <c r="C184" s="120"/>
      <c r="D184" s="78"/>
      <c r="E184" s="78"/>
      <c r="F184" s="78"/>
      <c r="G184" s="101"/>
      <c r="H184" s="101"/>
    </row>
    <row r="185" spans="2:8" s="1" customFormat="1" ht="20.25">
      <c r="B185" s="120"/>
      <c r="C185" s="120"/>
      <c r="D185" s="78"/>
      <c r="E185" s="78"/>
      <c r="F185" s="78"/>
      <c r="G185" s="101"/>
      <c r="H185" s="101"/>
    </row>
    <row r="186" spans="2:8" s="1" customFormat="1" ht="20.25">
      <c r="B186" s="120"/>
      <c r="C186" s="120"/>
      <c r="D186" s="78"/>
      <c r="E186" s="78"/>
      <c r="F186" s="78"/>
      <c r="G186" s="101"/>
      <c r="H186" s="101"/>
    </row>
    <row r="187" spans="2:8" s="1" customFormat="1" ht="20.25">
      <c r="B187" s="120"/>
      <c r="C187" s="120"/>
      <c r="D187" s="78"/>
      <c r="E187" s="78"/>
      <c r="F187" s="78"/>
      <c r="G187" s="101"/>
      <c r="H187" s="101"/>
    </row>
    <row r="188" spans="2:8" s="1" customFormat="1" ht="20.25">
      <c r="B188" s="120"/>
      <c r="C188" s="120"/>
      <c r="D188" s="78"/>
      <c r="E188" s="78"/>
      <c r="F188" s="78"/>
      <c r="G188" s="101"/>
      <c r="H188" s="101"/>
    </row>
    <row r="189" spans="2:8" s="1" customFormat="1" ht="20.25">
      <c r="B189" s="120"/>
      <c r="C189" s="120"/>
      <c r="D189" s="78"/>
      <c r="E189" s="78"/>
      <c r="F189" s="78"/>
      <c r="G189" s="101"/>
      <c r="H189" s="101"/>
    </row>
    <row r="190" spans="2:8" s="1" customFormat="1" ht="20.25">
      <c r="B190" s="120"/>
      <c r="C190" s="120"/>
      <c r="D190" s="78"/>
      <c r="E190" s="78"/>
      <c r="F190" s="78"/>
      <c r="G190" s="101"/>
      <c r="H190" s="101"/>
    </row>
    <row r="191" spans="2:8" s="1" customFormat="1" ht="20.25">
      <c r="B191" s="120"/>
      <c r="C191" s="120"/>
      <c r="D191" s="78"/>
      <c r="E191" s="78"/>
      <c r="F191" s="78"/>
      <c r="G191" s="101"/>
      <c r="H191" s="101"/>
    </row>
    <row r="192" spans="2:8" s="1" customFormat="1" ht="20.25">
      <c r="B192" s="120"/>
      <c r="C192" s="120"/>
      <c r="D192" s="78"/>
      <c r="E192" s="78"/>
      <c r="F192" s="78"/>
      <c r="G192" s="101"/>
      <c r="H192" s="101"/>
    </row>
    <row r="193" spans="2:8" s="1" customFormat="1" ht="20.25">
      <c r="B193" s="120"/>
      <c r="C193" s="120"/>
      <c r="D193" s="78"/>
      <c r="E193" s="78"/>
      <c r="F193" s="78"/>
      <c r="G193" s="101"/>
      <c r="H193" s="101"/>
    </row>
    <row r="194" spans="2:8" s="1" customFormat="1" ht="20.25">
      <c r="B194" s="120"/>
      <c r="C194" s="120"/>
      <c r="D194" s="78"/>
      <c r="E194" s="78"/>
      <c r="F194" s="78"/>
      <c r="G194" s="101"/>
      <c r="H194" s="101"/>
    </row>
    <row r="195" spans="2:8" s="1" customFormat="1" ht="20.25">
      <c r="B195" s="120"/>
      <c r="C195" s="120"/>
      <c r="D195" s="78"/>
      <c r="E195" s="78"/>
      <c r="F195" s="78"/>
      <c r="G195" s="101"/>
      <c r="H195" s="101"/>
    </row>
    <row r="196" spans="2:8" s="1" customFormat="1" ht="20.25">
      <c r="B196" s="120"/>
      <c r="C196" s="120"/>
      <c r="D196" s="78"/>
      <c r="E196" s="78"/>
      <c r="F196" s="78"/>
      <c r="G196" s="101"/>
      <c r="H196" s="101"/>
    </row>
    <row r="197" spans="2:8" s="1" customFormat="1" ht="20.25">
      <c r="B197" s="120"/>
      <c r="C197" s="120"/>
      <c r="D197" s="78"/>
      <c r="E197" s="78"/>
      <c r="F197" s="78"/>
      <c r="G197" s="101"/>
      <c r="H197" s="101"/>
    </row>
    <row r="198" spans="2:8" s="1" customFormat="1" ht="20.25">
      <c r="B198" s="120"/>
      <c r="C198" s="120"/>
      <c r="D198" s="78"/>
      <c r="E198" s="78"/>
      <c r="F198" s="78"/>
      <c r="G198" s="101"/>
      <c r="H198" s="101"/>
    </row>
    <row r="199" spans="2:8" s="1" customFormat="1" ht="20.25">
      <c r="B199" s="120"/>
      <c r="C199" s="120"/>
      <c r="D199" s="78"/>
      <c r="E199" s="78"/>
      <c r="F199" s="78"/>
      <c r="G199" s="101"/>
      <c r="H199" s="101"/>
    </row>
    <row r="200" spans="2:8" s="1" customFormat="1" ht="20.25">
      <c r="B200" s="120"/>
      <c r="C200" s="120"/>
      <c r="D200" s="78"/>
      <c r="E200" s="78"/>
      <c r="F200" s="78"/>
      <c r="G200" s="101"/>
      <c r="H200" s="101"/>
    </row>
    <row r="201" spans="2:8" s="1" customFormat="1" ht="20.25">
      <c r="B201" s="120"/>
      <c r="C201" s="120"/>
      <c r="D201" s="78"/>
      <c r="E201" s="78"/>
      <c r="F201" s="78"/>
      <c r="G201" s="101"/>
      <c r="H201" s="101"/>
    </row>
    <row r="202" spans="2:8" s="1" customFormat="1" ht="20.25">
      <c r="B202" s="120"/>
      <c r="C202" s="120"/>
      <c r="D202" s="78"/>
      <c r="E202" s="78"/>
      <c r="F202" s="78"/>
      <c r="G202" s="101"/>
      <c r="H202" s="101"/>
    </row>
    <row r="203" spans="2:8" s="1" customFormat="1" ht="20.25">
      <c r="B203" s="120"/>
      <c r="C203" s="120"/>
      <c r="D203" s="78"/>
      <c r="E203" s="78"/>
      <c r="F203" s="78"/>
      <c r="G203" s="101"/>
      <c r="H203" s="101"/>
    </row>
    <row r="204" spans="2:8" s="1" customFormat="1" ht="20.25">
      <c r="B204" s="120"/>
      <c r="C204" s="120"/>
      <c r="D204" s="78"/>
      <c r="E204" s="78"/>
      <c r="F204" s="78"/>
      <c r="G204" s="101"/>
      <c r="H204" s="101"/>
    </row>
    <row r="205" spans="2:8" s="1" customFormat="1" ht="20.25">
      <c r="B205" s="120"/>
      <c r="C205" s="120"/>
      <c r="D205" s="78"/>
      <c r="E205" s="78"/>
      <c r="F205" s="78"/>
      <c r="G205" s="101"/>
      <c r="H205" s="101"/>
    </row>
    <row r="206" spans="2:8" s="1" customFormat="1" ht="20.25">
      <c r="B206" s="120"/>
      <c r="C206" s="120"/>
      <c r="D206" s="78"/>
      <c r="E206" s="78"/>
      <c r="F206" s="78"/>
      <c r="G206" s="101"/>
      <c r="H206" s="101"/>
    </row>
  </sheetData>
  <mergeCells count="3">
    <mergeCell ref="B8:H8"/>
    <mergeCell ref="A10:A11"/>
    <mergeCell ref="A60:B60"/>
  </mergeCells>
  <phoneticPr fontId="6" type="noConversion"/>
  <pageMargins left="0.6692913385826772" right="0.23622047244094491" top="0.39370078740157483" bottom="0.31496062992125984" header="0" footer="0"/>
  <pageSetup paperSize="9" scale="66" fitToHeight="0" orientation="landscape" r:id="rId1"/>
  <rowBreaks count="1" manualBreakCount="1">
    <brk id="1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J212"/>
  <sheetViews>
    <sheetView topLeftCell="A43" zoomScale="75" zoomScaleNormal="75" zoomScaleSheetLayoutView="100" workbookViewId="0">
      <selection activeCell="A49" sqref="A49:XFD49"/>
    </sheetView>
  </sheetViews>
  <sheetFormatPr defaultRowHeight="21"/>
  <cols>
    <col min="1" max="1" width="5.5703125" bestFit="1" customWidth="1"/>
    <col min="2" max="2" width="66.42578125" style="122" customWidth="1"/>
    <col min="3" max="3" width="22.7109375" style="122" customWidth="1"/>
    <col min="4" max="4" width="12.7109375" style="84" customWidth="1"/>
    <col min="5" max="5" width="43" style="84" customWidth="1"/>
    <col min="6" max="6" width="24.28515625" style="84" customWidth="1"/>
    <col min="7" max="7" width="24.7109375" style="104" customWidth="1"/>
    <col min="8" max="8" width="16.85546875" style="104" customWidth="1"/>
    <col min="9" max="9" width="27.5703125" hidden="1" customWidth="1"/>
    <col min="10" max="12" width="0" hidden="1" customWidth="1"/>
  </cols>
  <sheetData>
    <row r="1" spans="1:10" s="1" customFormat="1" ht="20.25">
      <c r="B1" s="108" t="s">
        <v>0</v>
      </c>
      <c r="C1" s="108"/>
      <c r="D1" s="52"/>
      <c r="E1" s="52"/>
      <c r="F1" s="108" t="s">
        <v>3</v>
      </c>
      <c r="G1" s="155"/>
      <c r="H1" s="155"/>
    </row>
    <row r="2" spans="1:10" s="1" customFormat="1" ht="20.25">
      <c r="B2" s="108" t="s">
        <v>322</v>
      </c>
      <c r="C2" s="108"/>
      <c r="D2" s="52"/>
      <c r="E2" s="52"/>
      <c r="F2" s="108" t="s">
        <v>313</v>
      </c>
      <c r="G2" s="155"/>
      <c r="H2" s="155"/>
    </row>
    <row r="3" spans="1:10" s="1" customFormat="1" ht="20.25">
      <c r="B3" s="108" t="s">
        <v>324</v>
      </c>
      <c r="C3" s="108"/>
      <c r="D3" s="52"/>
      <c r="E3" s="52"/>
      <c r="F3" s="108" t="s">
        <v>314</v>
      </c>
      <c r="G3" s="155"/>
      <c r="H3" s="155"/>
    </row>
    <row r="4" spans="1:10" s="1" customFormat="1" ht="20.25">
      <c r="B4" s="130"/>
      <c r="C4" s="108"/>
      <c r="D4" s="52"/>
      <c r="E4" s="52"/>
      <c r="F4" s="108"/>
      <c r="G4" s="155"/>
      <c r="H4" s="155"/>
    </row>
    <row r="5" spans="1:10" s="1" customFormat="1" ht="20.25">
      <c r="B5" s="108" t="s">
        <v>323</v>
      </c>
      <c r="C5" s="108"/>
      <c r="D5" s="52"/>
      <c r="E5" s="52"/>
      <c r="F5" s="108" t="s">
        <v>198</v>
      </c>
      <c r="G5" s="155" t="s">
        <v>315</v>
      </c>
      <c r="H5" s="155"/>
    </row>
    <row r="6" spans="1:10" s="1" customFormat="1" ht="20.25">
      <c r="B6" s="108" t="s">
        <v>199</v>
      </c>
      <c r="C6" s="108"/>
      <c r="D6" s="52"/>
      <c r="E6" s="52"/>
      <c r="F6" s="108" t="s">
        <v>199</v>
      </c>
      <c r="G6" s="155"/>
      <c r="H6" s="155"/>
    </row>
    <row r="7" spans="1:10" s="1" customFormat="1" ht="20.25">
      <c r="B7" s="130"/>
      <c r="C7" s="108"/>
      <c r="D7" s="52"/>
      <c r="E7" s="52"/>
      <c r="F7" s="52"/>
      <c r="G7" s="96"/>
      <c r="H7" s="96"/>
    </row>
    <row r="8" spans="1:10" s="1" customFormat="1" ht="69" customHeight="1">
      <c r="B8" s="172" t="s">
        <v>201</v>
      </c>
      <c r="C8" s="172"/>
      <c r="D8" s="172"/>
      <c r="E8" s="172"/>
      <c r="F8" s="172"/>
      <c r="G8" s="172"/>
      <c r="H8" s="172"/>
    </row>
    <row r="9" spans="1:10" s="1" customFormat="1" ht="20.25">
      <c r="B9" s="108"/>
      <c r="C9" s="108"/>
      <c r="D9" s="52"/>
      <c r="E9" s="52"/>
      <c r="F9" s="52"/>
      <c r="G9" s="96"/>
      <c r="H9" s="96"/>
    </row>
    <row r="10" spans="1:10" s="1" customFormat="1" ht="56.25">
      <c r="A10" s="144" t="s">
        <v>308</v>
      </c>
      <c r="B10" s="109" t="s">
        <v>60</v>
      </c>
      <c r="C10" s="109" t="s">
        <v>61</v>
      </c>
      <c r="D10" s="59" t="s">
        <v>13</v>
      </c>
      <c r="E10" s="59" t="s">
        <v>8</v>
      </c>
      <c r="F10" s="59" t="s">
        <v>12</v>
      </c>
      <c r="G10" s="86" t="s">
        <v>62</v>
      </c>
      <c r="H10" s="86" t="s">
        <v>218</v>
      </c>
      <c r="I10" s="1" t="e">
        <f>+I10:J35F10H10:I52H10:J37H10:J39HH10:L176</f>
        <v>#NAME?</v>
      </c>
      <c r="J10" s="1" t="s">
        <v>56</v>
      </c>
    </row>
    <row r="11" spans="1:10" s="1" customFormat="1" ht="20.25">
      <c r="A11" s="177" t="s">
        <v>9</v>
      </c>
      <c r="B11" s="178"/>
      <c r="C11" s="133"/>
      <c r="D11" s="134">
        <f>D66</f>
        <v>96.348000000000013</v>
      </c>
      <c r="E11" s="134"/>
      <c r="F11" s="138">
        <f t="shared" ref="F11" si="0">F66</f>
        <v>22953967.050000001</v>
      </c>
      <c r="G11" s="133"/>
      <c r="H11" s="133"/>
    </row>
    <row r="12" spans="1:10" s="1" customFormat="1" ht="20.25">
      <c r="A12" s="135" t="s">
        <v>311</v>
      </c>
      <c r="B12" s="136"/>
      <c r="C12" s="137"/>
      <c r="D12" s="139">
        <f>D13</f>
        <v>1.5</v>
      </c>
      <c r="E12" s="137"/>
      <c r="F12" s="142">
        <f>F13</f>
        <v>1014622</v>
      </c>
      <c r="G12" s="137"/>
      <c r="H12" s="137"/>
    </row>
    <row r="13" spans="1:10" s="58" customFormat="1" ht="63">
      <c r="A13" s="107">
        <v>1</v>
      </c>
      <c r="B13" s="119" t="s">
        <v>337</v>
      </c>
      <c r="C13" s="124" t="s">
        <v>309</v>
      </c>
      <c r="D13" s="127">
        <f>2-0.5</f>
        <v>1.5</v>
      </c>
      <c r="E13" s="92" t="s">
        <v>346</v>
      </c>
      <c r="F13" s="145">
        <v>1014622</v>
      </c>
      <c r="G13" s="72" t="s">
        <v>269</v>
      </c>
      <c r="H13" s="72" t="s">
        <v>175</v>
      </c>
      <c r="I13" s="57"/>
    </row>
    <row r="14" spans="1:10" s="132" customFormat="1" ht="20.25">
      <c r="A14" s="179" t="s">
        <v>312</v>
      </c>
      <c r="B14" s="180"/>
      <c r="C14" s="140"/>
      <c r="D14" s="141">
        <f>SUM(D15:D65)</f>
        <v>94.848000000000013</v>
      </c>
      <c r="E14" s="140"/>
      <c r="F14" s="143">
        <f t="shared" ref="F14" si="1">SUM(F15:F65)</f>
        <v>21939345.050000001</v>
      </c>
      <c r="G14" s="140"/>
      <c r="H14" s="140"/>
      <c r="I14" s="131"/>
    </row>
    <row r="15" spans="1:10" s="1" customFormat="1" ht="40.5">
      <c r="A15" s="106">
        <v>1</v>
      </c>
      <c r="B15" s="113" t="s">
        <v>107</v>
      </c>
      <c r="C15" s="125" t="s">
        <v>182</v>
      </c>
      <c r="D15" s="125">
        <v>3.2</v>
      </c>
      <c r="E15" s="48" t="s">
        <v>341</v>
      </c>
      <c r="F15" s="146">
        <v>86690.13</v>
      </c>
      <c r="G15" s="69" t="s">
        <v>20</v>
      </c>
      <c r="H15" s="86" t="s">
        <v>260</v>
      </c>
      <c r="I15" s="1" t="s">
        <v>43</v>
      </c>
      <c r="J15" s="1">
        <v>10</v>
      </c>
    </row>
    <row r="16" spans="1:10" s="1" customFormat="1" ht="47.25">
      <c r="A16" s="106">
        <v>2</v>
      </c>
      <c r="B16" s="118" t="s">
        <v>107</v>
      </c>
      <c r="C16" s="126" t="s">
        <v>212</v>
      </c>
      <c r="D16" s="126">
        <f>14.38-7.58</f>
        <v>6.8000000000000007</v>
      </c>
      <c r="E16" s="94" t="s">
        <v>281</v>
      </c>
      <c r="F16" s="147">
        <v>3700000</v>
      </c>
      <c r="G16" s="69" t="s">
        <v>210</v>
      </c>
      <c r="H16" s="69" t="s">
        <v>261</v>
      </c>
      <c r="I16" s="8"/>
    </row>
    <row r="17" spans="1:10" s="105" customFormat="1" ht="40.5">
      <c r="A17" s="106">
        <v>3</v>
      </c>
      <c r="B17" s="115" t="s">
        <v>107</v>
      </c>
      <c r="C17" s="124" t="s">
        <v>326</v>
      </c>
      <c r="D17" s="124"/>
      <c r="E17" s="92" t="s">
        <v>325</v>
      </c>
      <c r="F17" s="148">
        <v>300000</v>
      </c>
      <c r="G17" s="72" t="s">
        <v>209</v>
      </c>
      <c r="H17" s="72" t="s">
        <v>175</v>
      </c>
      <c r="I17" s="105" t="s">
        <v>47</v>
      </c>
      <c r="J17" s="105">
        <v>2</v>
      </c>
    </row>
    <row r="18" spans="1:10" s="78" customFormat="1" ht="40.5">
      <c r="A18" s="106">
        <v>4</v>
      </c>
      <c r="B18" s="114" t="s">
        <v>81</v>
      </c>
      <c r="C18" s="123" t="s">
        <v>272</v>
      </c>
      <c r="D18" s="123">
        <v>2.88</v>
      </c>
      <c r="E18" s="40" t="s">
        <v>342</v>
      </c>
      <c r="F18" s="146">
        <v>37000</v>
      </c>
      <c r="G18" s="86" t="s">
        <v>20</v>
      </c>
      <c r="H18" s="86" t="s">
        <v>260</v>
      </c>
      <c r="I18" s="78" t="s">
        <v>47</v>
      </c>
      <c r="J18" s="78">
        <v>2</v>
      </c>
    </row>
    <row r="19" spans="1:10" s="1" customFormat="1" ht="66">
      <c r="A19" s="106">
        <v>5</v>
      </c>
      <c r="B19" s="114" t="s">
        <v>94</v>
      </c>
      <c r="C19" s="123" t="s">
        <v>95</v>
      </c>
      <c r="D19" s="123">
        <v>3.258</v>
      </c>
      <c r="E19" s="40" t="s">
        <v>343</v>
      </c>
      <c r="F19" s="148">
        <v>22500</v>
      </c>
      <c r="G19" s="86" t="s">
        <v>20</v>
      </c>
      <c r="H19" s="86" t="s">
        <v>260</v>
      </c>
      <c r="I19" s="8" t="s">
        <v>49</v>
      </c>
      <c r="J19" s="1">
        <v>2</v>
      </c>
    </row>
    <row r="20" spans="1:10" s="56" customFormat="1" ht="20.25">
      <c r="A20" s="106">
        <v>6</v>
      </c>
      <c r="B20" s="118" t="s">
        <v>237</v>
      </c>
      <c r="C20" s="125" t="s">
        <v>301</v>
      </c>
      <c r="D20" s="126"/>
      <c r="E20" s="48" t="s">
        <v>219</v>
      </c>
      <c r="F20" s="147">
        <v>50000</v>
      </c>
      <c r="G20" s="69" t="s">
        <v>209</v>
      </c>
      <c r="H20" s="69" t="s">
        <v>37</v>
      </c>
      <c r="I20" s="55"/>
    </row>
    <row r="21" spans="1:10" s="56" customFormat="1" ht="37.5">
      <c r="A21" s="106">
        <v>7</v>
      </c>
      <c r="B21" s="156" t="s">
        <v>94</v>
      </c>
      <c r="C21" s="125" t="s">
        <v>305</v>
      </c>
      <c r="D21" s="126"/>
      <c r="E21" s="92" t="s">
        <v>330</v>
      </c>
      <c r="F21" s="145">
        <v>100000</v>
      </c>
      <c r="G21" s="69" t="s">
        <v>303</v>
      </c>
      <c r="H21" s="69" t="s">
        <v>260</v>
      </c>
      <c r="I21" s="55"/>
    </row>
    <row r="22" spans="1:10" s="56" customFormat="1" ht="40.5">
      <c r="A22" s="106">
        <v>8</v>
      </c>
      <c r="B22" s="118" t="s">
        <v>235</v>
      </c>
      <c r="C22" s="125" t="s">
        <v>236</v>
      </c>
      <c r="D22" s="126">
        <f>1.28-0.64</f>
        <v>0.64</v>
      </c>
      <c r="E22" s="48" t="s">
        <v>223</v>
      </c>
      <c r="F22" s="147">
        <v>256000</v>
      </c>
      <c r="G22" s="69" t="s">
        <v>209</v>
      </c>
      <c r="H22" s="69" t="s">
        <v>263</v>
      </c>
      <c r="I22" s="55"/>
    </row>
    <row r="23" spans="1:10" s="1" customFormat="1" ht="31.5">
      <c r="A23" s="106">
        <v>9</v>
      </c>
      <c r="B23" s="114" t="s">
        <v>97</v>
      </c>
      <c r="C23" s="123" t="s">
        <v>98</v>
      </c>
      <c r="D23" s="123">
        <f>12.1-7.9</f>
        <v>4.1999999999999993</v>
      </c>
      <c r="E23" s="40" t="s">
        <v>258</v>
      </c>
      <c r="F23" s="148">
        <v>281000</v>
      </c>
      <c r="G23" s="86" t="s">
        <v>20</v>
      </c>
      <c r="H23" s="86" t="s">
        <v>260</v>
      </c>
      <c r="I23" s="1" t="s">
        <v>55</v>
      </c>
    </row>
    <row r="24" spans="1:10" s="1" customFormat="1" ht="78.75">
      <c r="A24" s="106">
        <v>10</v>
      </c>
      <c r="B24" s="111" t="s">
        <v>165</v>
      </c>
      <c r="C24" s="123" t="s">
        <v>166</v>
      </c>
      <c r="D24" s="152">
        <v>1.917</v>
      </c>
      <c r="E24" s="45" t="s">
        <v>289</v>
      </c>
      <c r="F24" s="149">
        <v>335000</v>
      </c>
      <c r="G24" s="69" t="s">
        <v>20</v>
      </c>
      <c r="H24" s="86" t="s">
        <v>260</v>
      </c>
      <c r="I24" s="5" t="e">
        <f>#REF!-#REF!</f>
        <v>#REF!</v>
      </c>
    </row>
    <row r="25" spans="1:10" s="87" customFormat="1" ht="47.25">
      <c r="A25" s="106">
        <v>11</v>
      </c>
      <c r="B25" s="112" t="s">
        <v>165</v>
      </c>
      <c r="C25" s="124" t="s">
        <v>273</v>
      </c>
      <c r="D25" s="153">
        <f>2.77-1.917</f>
        <v>0.85299999999999998</v>
      </c>
      <c r="E25" s="91" t="s">
        <v>290</v>
      </c>
      <c r="F25" s="145">
        <v>85000</v>
      </c>
      <c r="G25" s="72" t="s">
        <v>20</v>
      </c>
      <c r="H25" s="72" t="s">
        <v>260</v>
      </c>
      <c r="I25" s="90"/>
    </row>
    <row r="26" spans="1:10" s="1" customFormat="1" ht="40.5">
      <c r="A26" s="106">
        <v>12</v>
      </c>
      <c r="B26" s="111" t="s">
        <v>165</v>
      </c>
      <c r="C26" s="123" t="s">
        <v>202</v>
      </c>
      <c r="D26" s="152">
        <f>7.527-2.849</f>
        <v>4.6779999999999999</v>
      </c>
      <c r="E26" s="45" t="s">
        <v>254</v>
      </c>
      <c r="F26" s="149">
        <v>295000</v>
      </c>
      <c r="G26" s="69" t="s">
        <v>20</v>
      </c>
      <c r="H26" s="86" t="s">
        <v>260</v>
      </c>
    </row>
    <row r="27" spans="1:10" s="1" customFormat="1" ht="37.5">
      <c r="A27" s="106">
        <v>13</v>
      </c>
      <c r="B27" s="111" t="s">
        <v>165</v>
      </c>
      <c r="C27" s="123" t="s">
        <v>327</v>
      </c>
      <c r="D27" s="152"/>
      <c r="E27" s="92" t="s">
        <v>219</v>
      </c>
      <c r="F27" s="145">
        <v>100000</v>
      </c>
      <c r="G27" s="72" t="s">
        <v>209</v>
      </c>
      <c r="H27" s="72" t="s">
        <v>263</v>
      </c>
    </row>
    <row r="28" spans="1:10" s="87" customFormat="1" ht="60.75">
      <c r="A28" s="107">
        <v>14</v>
      </c>
      <c r="B28" s="115" t="s">
        <v>104</v>
      </c>
      <c r="C28" s="124" t="s">
        <v>197</v>
      </c>
      <c r="D28" s="157">
        <v>3.05</v>
      </c>
      <c r="E28" s="92" t="s">
        <v>256</v>
      </c>
      <c r="F28" s="148">
        <v>40000</v>
      </c>
      <c r="G28" s="72" t="s">
        <v>20</v>
      </c>
      <c r="H28" s="72" t="s">
        <v>260</v>
      </c>
      <c r="I28" s="87" t="s">
        <v>44</v>
      </c>
    </row>
    <row r="29" spans="1:10" s="58" customFormat="1" ht="40.5">
      <c r="A29" s="107">
        <v>15</v>
      </c>
      <c r="B29" s="119" t="s">
        <v>238</v>
      </c>
      <c r="C29" s="124" t="s">
        <v>239</v>
      </c>
      <c r="D29" s="127">
        <f>4.664-1.89</f>
        <v>2.774</v>
      </c>
      <c r="E29" s="92" t="s">
        <v>223</v>
      </c>
      <c r="F29" s="145">
        <v>1000000</v>
      </c>
      <c r="G29" s="72" t="s">
        <v>264</v>
      </c>
      <c r="H29" s="72" t="s">
        <v>263</v>
      </c>
      <c r="I29" s="57"/>
    </row>
    <row r="30" spans="1:10" s="87" customFormat="1" ht="47.25">
      <c r="A30" s="107">
        <v>16</v>
      </c>
      <c r="B30" s="119" t="s">
        <v>211</v>
      </c>
      <c r="C30" s="127" t="s">
        <v>234</v>
      </c>
      <c r="D30" s="127">
        <f>6.3-1.1</f>
        <v>5.1999999999999993</v>
      </c>
      <c r="E30" s="94" t="s">
        <v>281</v>
      </c>
      <c r="F30" s="145">
        <v>3000000</v>
      </c>
      <c r="G30" s="72" t="s">
        <v>269</v>
      </c>
      <c r="H30" s="72" t="s">
        <v>261</v>
      </c>
      <c r="I30" s="88"/>
    </row>
    <row r="31" spans="1:10" s="87" customFormat="1" ht="40.5">
      <c r="A31" s="107">
        <v>17</v>
      </c>
      <c r="B31" s="119" t="s">
        <v>213</v>
      </c>
      <c r="C31" s="127" t="s">
        <v>282</v>
      </c>
      <c r="D31" s="127">
        <f>8.964-2.692</f>
        <v>6.2720000000000002</v>
      </c>
      <c r="E31" s="94" t="s">
        <v>223</v>
      </c>
      <c r="F31" s="145">
        <v>2300000</v>
      </c>
      <c r="G31" s="72" t="s">
        <v>217</v>
      </c>
      <c r="H31" s="72" t="s">
        <v>263</v>
      </c>
      <c r="I31" s="88"/>
    </row>
    <row r="32" spans="1:10" s="87" customFormat="1" ht="40.5">
      <c r="A32" s="107">
        <v>18</v>
      </c>
      <c r="B32" s="119" t="s">
        <v>188</v>
      </c>
      <c r="C32" s="127" t="s">
        <v>249</v>
      </c>
      <c r="D32" s="127">
        <v>5.6</v>
      </c>
      <c r="E32" s="94" t="s">
        <v>220</v>
      </c>
      <c r="F32" s="145">
        <v>300000</v>
      </c>
      <c r="G32" s="72" t="s">
        <v>209</v>
      </c>
      <c r="H32" s="72" t="s">
        <v>38</v>
      </c>
      <c r="I32" s="88"/>
    </row>
    <row r="33" spans="1:10" s="58" customFormat="1" ht="40.5">
      <c r="A33" s="107">
        <v>19</v>
      </c>
      <c r="B33" s="119" t="s">
        <v>225</v>
      </c>
      <c r="C33" s="127" t="s">
        <v>291</v>
      </c>
      <c r="D33" s="127">
        <v>1.65</v>
      </c>
      <c r="E33" s="94" t="s">
        <v>223</v>
      </c>
      <c r="F33" s="145">
        <v>430000</v>
      </c>
      <c r="G33" s="72" t="s">
        <v>209</v>
      </c>
      <c r="H33" s="72" t="s">
        <v>263</v>
      </c>
      <c r="I33" s="57" t="s">
        <v>226</v>
      </c>
    </row>
    <row r="34" spans="1:10" s="58" customFormat="1" ht="37.5">
      <c r="A34" s="107">
        <v>20</v>
      </c>
      <c r="B34" s="119" t="s">
        <v>225</v>
      </c>
      <c r="C34" s="124" t="s">
        <v>297</v>
      </c>
      <c r="D34" s="127"/>
      <c r="E34" s="92" t="s">
        <v>133</v>
      </c>
      <c r="F34" s="145">
        <v>350000</v>
      </c>
      <c r="G34" s="72" t="s">
        <v>20</v>
      </c>
      <c r="H34" s="72" t="s">
        <v>299</v>
      </c>
      <c r="I34" s="57"/>
    </row>
    <row r="35" spans="1:10" s="58" customFormat="1" ht="37.5">
      <c r="A35" s="107">
        <v>21</v>
      </c>
      <c r="B35" s="119" t="s">
        <v>225</v>
      </c>
      <c r="C35" s="124" t="s">
        <v>328</v>
      </c>
      <c r="D35" s="127"/>
      <c r="E35" s="92" t="s">
        <v>219</v>
      </c>
      <c r="F35" s="145">
        <v>50000</v>
      </c>
      <c r="G35" s="72" t="s">
        <v>209</v>
      </c>
      <c r="H35" s="72" t="s">
        <v>263</v>
      </c>
      <c r="I35" s="57"/>
    </row>
    <row r="36" spans="1:10" s="58" customFormat="1" ht="40.5">
      <c r="A36" s="107">
        <v>22</v>
      </c>
      <c r="B36" s="119" t="s">
        <v>225</v>
      </c>
      <c r="C36" s="124" t="s">
        <v>329</v>
      </c>
      <c r="D36" s="127"/>
      <c r="E36" s="92" t="s">
        <v>219</v>
      </c>
      <c r="F36" s="145">
        <v>100000</v>
      </c>
      <c r="G36" s="72" t="s">
        <v>209</v>
      </c>
      <c r="H36" s="72" t="s">
        <v>263</v>
      </c>
      <c r="I36" s="57"/>
    </row>
    <row r="37" spans="1:10" s="87" customFormat="1" ht="40.5">
      <c r="A37" s="107">
        <v>23</v>
      </c>
      <c r="B37" s="115" t="s">
        <v>331</v>
      </c>
      <c r="C37" s="124" t="s">
        <v>110</v>
      </c>
      <c r="D37" s="124">
        <f>1.08-0.036</f>
        <v>1.044</v>
      </c>
      <c r="E37" s="92" t="s">
        <v>259</v>
      </c>
      <c r="F37" s="148">
        <v>34257</v>
      </c>
      <c r="G37" s="72" t="s">
        <v>20</v>
      </c>
      <c r="H37" s="72" t="s">
        <v>260</v>
      </c>
      <c r="I37" s="87" t="s">
        <v>20</v>
      </c>
    </row>
    <row r="38" spans="1:10" s="87" customFormat="1" ht="56.25">
      <c r="A38" s="107">
        <v>24</v>
      </c>
      <c r="B38" s="119" t="s">
        <v>229</v>
      </c>
      <c r="C38" s="127" t="s">
        <v>228</v>
      </c>
      <c r="D38" s="127">
        <v>18.3</v>
      </c>
      <c r="E38" s="94" t="s">
        <v>220</v>
      </c>
      <c r="F38" s="145">
        <v>1560000</v>
      </c>
      <c r="G38" s="72" t="s">
        <v>270</v>
      </c>
      <c r="H38" s="72" t="s">
        <v>38</v>
      </c>
      <c r="I38" s="88"/>
    </row>
    <row r="39" spans="1:10" s="87" customFormat="1" ht="40.5">
      <c r="A39" s="107">
        <v>25</v>
      </c>
      <c r="B39" s="119" t="s">
        <v>320</v>
      </c>
      <c r="C39" s="124" t="s">
        <v>348</v>
      </c>
      <c r="D39" s="127">
        <v>0.4</v>
      </c>
      <c r="E39" s="94" t="s">
        <v>17</v>
      </c>
      <c r="F39" s="145">
        <v>550000</v>
      </c>
      <c r="G39" s="72" t="s">
        <v>269</v>
      </c>
      <c r="H39" s="72" t="s">
        <v>321</v>
      </c>
      <c r="I39" s="88"/>
    </row>
    <row r="40" spans="1:10" s="58" customFormat="1" ht="40.5">
      <c r="A40" s="107">
        <v>26</v>
      </c>
      <c r="B40" s="119" t="s">
        <v>240</v>
      </c>
      <c r="C40" s="124" t="s">
        <v>306</v>
      </c>
      <c r="D40" s="127">
        <f>8.86-6.1</f>
        <v>2.76</v>
      </c>
      <c r="E40" s="92" t="s">
        <v>223</v>
      </c>
      <c r="F40" s="145">
        <v>800000</v>
      </c>
      <c r="G40" s="72" t="s">
        <v>209</v>
      </c>
      <c r="H40" s="72" t="s">
        <v>263</v>
      </c>
      <c r="I40" s="57"/>
    </row>
    <row r="41" spans="1:10" s="87" customFormat="1" ht="20.25">
      <c r="A41" s="107">
        <v>27</v>
      </c>
      <c r="B41" s="119" t="s">
        <v>207</v>
      </c>
      <c r="C41" s="124" t="s">
        <v>280</v>
      </c>
      <c r="D41" s="127"/>
      <c r="E41" s="94" t="s">
        <v>208</v>
      </c>
      <c r="F41" s="127">
        <v>50000</v>
      </c>
      <c r="G41" s="72" t="s">
        <v>209</v>
      </c>
      <c r="H41" s="72" t="s">
        <v>39</v>
      </c>
      <c r="I41" s="88"/>
    </row>
    <row r="42" spans="1:10" s="87" customFormat="1" ht="40.5">
      <c r="A42" s="107">
        <v>28</v>
      </c>
      <c r="B42" s="115" t="s">
        <v>63</v>
      </c>
      <c r="C42" s="124" t="s">
        <v>64</v>
      </c>
      <c r="D42" s="124">
        <f>4.854-3.684</f>
        <v>1.17</v>
      </c>
      <c r="E42" s="92" t="s">
        <v>277</v>
      </c>
      <c r="F42" s="148">
        <v>25000</v>
      </c>
      <c r="G42" s="72" t="s">
        <v>20</v>
      </c>
      <c r="H42" s="72" t="s">
        <v>260</v>
      </c>
      <c r="I42" s="87" t="s">
        <v>52</v>
      </c>
    </row>
    <row r="43" spans="1:10" s="58" customFormat="1" ht="75">
      <c r="A43" s="107">
        <v>29</v>
      </c>
      <c r="B43" s="119" t="s">
        <v>242</v>
      </c>
      <c r="C43" s="124" t="s">
        <v>285</v>
      </c>
      <c r="D43" s="127">
        <f>1.11-0.4</f>
        <v>0.71000000000000008</v>
      </c>
      <c r="E43" s="92" t="s">
        <v>286</v>
      </c>
      <c r="F43" s="145">
        <v>500000</v>
      </c>
      <c r="G43" s="72" t="s">
        <v>271</v>
      </c>
      <c r="H43" s="72" t="s">
        <v>265</v>
      </c>
      <c r="I43" s="57"/>
    </row>
    <row r="44" spans="1:10" s="58" customFormat="1" ht="47.25">
      <c r="A44" s="107">
        <v>30</v>
      </c>
      <c r="B44" s="119" t="s">
        <v>242</v>
      </c>
      <c r="C44" s="124" t="s">
        <v>319</v>
      </c>
      <c r="D44" s="127">
        <v>0.91</v>
      </c>
      <c r="E44" s="92" t="s">
        <v>318</v>
      </c>
      <c r="F44" s="145">
        <v>700000</v>
      </c>
      <c r="G44" s="72" t="s">
        <v>209</v>
      </c>
      <c r="H44" s="72" t="s">
        <v>265</v>
      </c>
      <c r="I44" s="57"/>
    </row>
    <row r="45" spans="1:10" s="1" customFormat="1" ht="37.5">
      <c r="A45" s="106">
        <v>31</v>
      </c>
      <c r="B45" s="118" t="s">
        <v>215</v>
      </c>
      <c r="C45" s="126" t="s">
        <v>283</v>
      </c>
      <c r="D45" s="126"/>
      <c r="E45" s="95" t="s">
        <v>216</v>
      </c>
      <c r="F45" s="147">
        <v>25000</v>
      </c>
      <c r="G45" s="69" t="s">
        <v>209</v>
      </c>
      <c r="H45" s="69" t="s">
        <v>263</v>
      </c>
      <c r="I45" s="8"/>
    </row>
    <row r="46" spans="1:10" s="1" customFormat="1" ht="60.75">
      <c r="A46" s="106">
        <v>32</v>
      </c>
      <c r="B46" s="116" t="s">
        <v>332</v>
      </c>
      <c r="C46" s="123" t="s">
        <v>123</v>
      </c>
      <c r="D46" s="123">
        <v>2.7</v>
      </c>
      <c r="E46" s="40" t="s">
        <v>344</v>
      </c>
      <c r="F46" s="124">
        <v>49100</v>
      </c>
      <c r="G46" s="86" t="s">
        <v>20</v>
      </c>
      <c r="H46" s="86" t="s">
        <v>260</v>
      </c>
      <c r="I46" s="1" t="s">
        <v>42</v>
      </c>
      <c r="J46" s="1">
        <v>1</v>
      </c>
    </row>
    <row r="47" spans="1:10" s="1" customFormat="1" ht="40.5">
      <c r="A47" s="106">
        <v>33</v>
      </c>
      <c r="B47" s="118" t="s">
        <v>222</v>
      </c>
      <c r="C47" s="126" t="s">
        <v>221</v>
      </c>
      <c r="D47" s="126">
        <v>1.8</v>
      </c>
      <c r="E47" s="95" t="s">
        <v>223</v>
      </c>
      <c r="F47" s="147">
        <v>800000</v>
      </c>
      <c r="G47" s="69" t="s">
        <v>209</v>
      </c>
      <c r="H47" s="69" t="s">
        <v>263</v>
      </c>
      <c r="I47" s="8"/>
    </row>
    <row r="48" spans="1:10" s="1" customFormat="1" ht="40.5">
      <c r="A48" s="106">
        <v>34</v>
      </c>
      <c r="B48" s="114" t="s">
        <v>203</v>
      </c>
      <c r="C48" s="123" t="s">
        <v>204</v>
      </c>
      <c r="D48" s="123">
        <f>3.9-3.028</f>
        <v>0.87199999999999989</v>
      </c>
      <c r="E48" s="40" t="s">
        <v>137</v>
      </c>
      <c r="F48" s="148">
        <v>300000</v>
      </c>
      <c r="G48" s="86" t="s">
        <v>20</v>
      </c>
      <c r="H48" s="86" t="s">
        <v>260</v>
      </c>
      <c r="I48" s="8"/>
    </row>
    <row r="49" spans="1:10" s="56" customFormat="1" ht="56.25">
      <c r="A49" s="106">
        <v>35</v>
      </c>
      <c r="B49" s="118" t="s">
        <v>333</v>
      </c>
      <c r="C49" s="126" t="s">
        <v>230</v>
      </c>
      <c r="D49" s="126">
        <v>2.38</v>
      </c>
      <c r="E49" s="95" t="s">
        <v>220</v>
      </c>
      <c r="F49" s="147">
        <v>170000</v>
      </c>
      <c r="G49" s="72" t="s">
        <v>270</v>
      </c>
      <c r="H49" s="69" t="s">
        <v>38</v>
      </c>
      <c r="I49" s="55"/>
    </row>
    <row r="50" spans="1:10" s="1" customFormat="1" ht="47.25">
      <c r="A50" s="106">
        <v>36</v>
      </c>
      <c r="B50" s="114" t="s">
        <v>71</v>
      </c>
      <c r="C50" s="123" t="s">
        <v>304</v>
      </c>
      <c r="D50" s="123">
        <f>5.45-2.3</f>
        <v>3.1500000000000004</v>
      </c>
      <c r="E50" s="40" t="s">
        <v>257</v>
      </c>
      <c r="F50" s="148">
        <f>1130401.88-1004780.9+50000</f>
        <v>175620.97999999986</v>
      </c>
      <c r="G50" s="86" t="s">
        <v>20</v>
      </c>
      <c r="H50" s="86" t="s">
        <v>260</v>
      </c>
      <c r="I50" s="1" t="s">
        <v>20</v>
      </c>
      <c r="J50" s="1">
        <v>1</v>
      </c>
    </row>
    <row r="51" spans="1:10" s="87" customFormat="1" ht="40.5">
      <c r="A51" s="106">
        <v>37</v>
      </c>
      <c r="B51" s="115" t="s">
        <v>334</v>
      </c>
      <c r="C51" s="124" t="s">
        <v>287</v>
      </c>
      <c r="D51" s="124">
        <f>0.5-0.017</f>
        <v>0.48299999999999998</v>
      </c>
      <c r="E51" s="92" t="s">
        <v>24</v>
      </c>
      <c r="F51" s="148">
        <f>522569.24-433246.3</f>
        <v>89322.94</v>
      </c>
      <c r="G51" s="72" t="s">
        <v>20</v>
      </c>
      <c r="H51" s="72" t="s">
        <v>260</v>
      </c>
      <c r="I51" s="87" t="s">
        <v>20</v>
      </c>
    </row>
    <row r="52" spans="1:10" s="1" customFormat="1" ht="20.25">
      <c r="A52" s="106">
        <v>38</v>
      </c>
      <c r="B52" s="118" t="s">
        <v>224</v>
      </c>
      <c r="C52" s="126" t="s">
        <v>284</v>
      </c>
      <c r="D52" s="126"/>
      <c r="E52" s="95" t="s">
        <v>208</v>
      </c>
      <c r="F52" s="147">
        <v>50000</v>
      </c>
      <c r="G52" s="69" t="s">
        <v>209</v>
      </c>
      <c r="H52" s="69" t="s">
        <v>100</v>
      </c>
      <c r="I52" s="8"/>
    </row>
    <row r="53" spans="1:10" s="105" customFormat="1" ht="78.75">
      <c r="A53" s="106">
        <v>39</v>
      </c>
      <c r="B53" s="115" t="s">
        <v>293</v>
      </c>
      <c r="C53" s="124" t="s">
        <v>292</v>
      </c>
      <c r="D53" s="124"/>
      <c r="E53" s="92" t="s">
        <v>298</v>
      </c>
      <c r="F53" s="148">
        <v>160000</v>
      </c>
      <c r="G53" s="72" t="s">
        <v>20</v>
      </c>
      <c r="H53" s="72" t="s">
        <v>260</v>
      </c>
    </row>
    <row r="54" spans="1:10" s="105" customFormat="1" ht="121.5">
      <c r="A54" s="106">
        <v>40</v>
      </c>
      <c r="B54" s="115" t="s">
        <v>293</v>
      </c>
      <c r="C54" s="124" t="s">
        <v>102</v>
      </c>
      <c r="D54" s="124"/>
      <c r="E54" s="92" t="s">
        <v>294</v>
      </c>
      <c r="F54" s="148">
        <v>35000</v>
      </c>
      <c r="G54" s="72" t="s">
        <v>20</v>
      </c>
      <c r="H54" s="72" t="s">
        <v>260</v>
      </c>
    </row>
    <row r="55" spans="1:10" s="105" customFormat="1" ht="20.25">
      <c r="A55" s="106">
        <v>41</v>
      </c>
      <c r="B55" s="115" t="s">
        <v>316</v>
      </c>
      <c r="C55" s="123" t="s">
        <v>317</v>
      </c>
      <c r="D55" s="124"/>
      <c r="E55" s="92" t="s">
        <v>219</v>
      </c>
      <c r="F55" s="148">
        <v>50000</v>
      </c>
      <c r="G55" s="72" t="s">
        <v>209</v>
      </c>
      <c r="H55" s="72" t="s">
        <v>260</v>
      </c>
    </row>
    <row r="56" spans="1:10" s="87" customFormat="1" ht="63">
      <c r="A56" s="107">
        <v>42</v>
      </c>
      <c r="B56" s="115" t="s">
        <v>335</v>
      </c>
      <c r="C56" s="124" t="s">
        <v>276</v>
      </c>
      <c r="D56" s="124"/>
      <c r="E56" s="92" t="s">
        <v>336</v>
      </c>
      <c r="F56" s="148">
        <v>0</v>
      </c>
      <c r="G56" s="72" t="s">
        <v>20</v>
      </c>
      <c r="H56" s="72" t="s">
        <v>260</v>
      </c>
      <c r="I56" s="87" t="s">
        <v>50</v>
      </c>
    </row>
    <row r="57" spans="1:10" s="58" customFormat="1" ht="60.75">
      <c r="A57" s="107">
        <v>43</v>
      </c>
      <c r="B57" s="119" t="s">
        <v>232</v>
      </c>
      <c r="C57" s="127" t="s">
        <v>233</v>
      </c>
      <c r="D57" s="127">
        <v>0.9</v>
      </c>
      <c r="E57" s="94" t="s">
        <v>252</v>
      </c>
      <c r="F57" s="145">
        <v>330000</v>
      </c>
      <c r="G57" s="72" t="s">
        <v>269</v>
      </c>
      <c r="H57" s="72" t="s">
        <v>175</v>
      </c>
      <c r="I57" s="57"/>
    </row>
    <row r="58" spans="1:10" s="87" customFormat="1" ht="60.75">
      <c r="A58" s="107">
        <v>44</v>
      </c>
      <c r="B58" s="115" t="s">
        <v>347</v>
      </c>
      <c r="C58" s="124" t="s">
        <v>184</v>
      </c>
      <c r="D58" s="124">
        <f>1.455-0.018</f>
        <v>1.4370000000000001</v>
      </c>
      <c r="E58" s="92" t="s">
        <v>300</v>
      </c>
      <c r="F58" s="148">
        <v>0</v>
      </c>
      <c r="G58" s="72" t="s">
        <v>20</v>
      </c>
      <c r="H58" s="72" t="s">
        <v>260</v>
      </c>
    </row>
    <row r="59" spans="1:10" s="87" customFormat="1" ht="40.5">
      <c r="A59" s="107">
        <v>45</v>
      </c>
      <c r="B59" s="112" t="s">
        <v>132</v>
      </c>
      <c r="C59" s="124" t="s">
        <v>274</v>
      </c>
      <c r="D59" s="157"/>
      <c r="E59" s="92" t="s">
        <v>133</v>
      </c>
      <c r="F59" s="124">
        <v>300000</v>
      </c>
      <c r="G59" s="72" t="s">
        <v>20</v>
      </c>
      <c r="H59" s="72" t="s">
        <v>260</v>
      </c>
    </row>
    <row r="60" spans="1:10" s="58" customFormat="1" ht="63">
      <c r="A60" s="107">
        <v>46</v>
      </c>
      <c r="B60" s="119" t="s">
        <v>337</v>
      </c>
      <c r="C60" s="124" t="s">
        <v>310</v>
      </c>
      <c r="D60" s="127">
        <v>1.5</v>
      </c>
      <c r="E60" s="92" t="s">
        <v>345</v>
      </c>
      <c r="F60" s="145">
        <v>1100000</v>
      </c>
      <c r="G60" s="72" t="s">
        <v>269</v>
      </c>
      <c r="H60" s="72" t="s">
        <v>175</v>
      </c>
      <c r="I60" s="57"/>
    </row>
    <row r="61" spans="1:10" s="87" customFormat="1" ht="60.75">
      <c r="A61" s="107">
        <v>47</v>
      </c>
      <c r="B61" s="119" t="s">
        <v>337</v>
      </c>
      <c r="C61" s="124" t="s">
        <v>248</v>
      </c>
      <c r="D61" s="124"/>
      <c r="E61" s="92" t="s">
        <v>279</v>
      </c>
      <c r="F61" s="124">
        <v>150000</v>
      </c>
      <c r="G61" s="72" t="s">
        <v>209</v>
      </c>
      <c r="H61" s="72" t="s">
        <v>40</v>
      </c>
      <c r="I61" s="88"/>
    </row>
    <row r="62" spans="1:10" s="58" customFormat="1" ht="40.5">
      <c r="A62" s="106">
        <v>49</v>
      </c>
      <c r="B62" s="119" t="s">
        <v>338</v>
      </c>
      <c r="C62" s="124" t="s">
        <v>245</v>
      </c>
      <c r="D62" s="127"/>
      <c r="E62" s="92" t="s">
        <v>253</v>
      </c>
      <c r="F62" s="145">
        <v>50000</v>
      </c>
      <c r="G62" s="72" t="s">
        <v>246</v>
      </c>
      <c r="H62" s="72" t="s">
        <v>38</v>
      </c>
      <c r="I62" s="57"/>
    </row>
    <row r="63" spans="1:10" s="1" customFormat="1" ht="40.5">
      <c r="A63" s="106">
        <v>50</v>
      </c>
      <c r="B63" s="111" t="s">
        <v>339</v>
      </c>
      <c r="C63" s="123" t="s">
        <v>275</v>
      </c>
      <c r="D63" s="152"/>
      <c r="E63" s="40" t="s">
        <v>340</v>
      </c>
      <c r="F63" s="150">
        <v>50000</v>
      </c>
      <c r="G63" s="69" t="s">
        <v>20</v>
      </c>
      <c r="H63" s="86" t="s">
        <v>260</v>
      </c>
    </row>
    <row r="64" spans="1:10" s="1" customFormat="1" ht="40.5">
      <c r="A64" s="106">
        <v>51</v>
      </c>
      <c r="B64" s="114" t="s">
        <v>69</v>
      </c>
      <c r="C64" s="123" t="s">
        <v>70</v>
      </c>
      <c r="D64" s="123"/>
      <c r="E64" s="40" t="s">
        <v>259</v>
      </c>
      <c r="F64" s="148">
        <v>17854</v>
      </c>
      <c r="G64" s="86" t="s">
        <v>20</v>
      </c>
      <c r="H64" s="86" t="s">
        <v>260</v>
      </c>
      <c r="I64" s="7" t="s">
        <v>20</v>
      </c>
    </row>
    <row r="65" spans="1:9" s="58" customFormat="1" ht="40.5">
      <c r="A65" s="106">
        <v>52</v>
      </c>
      <c r="B65" s="119" t="s">
        <v>243</v>
      </c>
      <c r="C65" s="124" t="s">
        <v>244</v>
      </c>
      <c r="D65" s="127">
        <f>1.8-0.44</f>
        <v>1.36</v>
      </c>
      <c r="E65" s="92" t="s">
        <v>223</v>
      </c>
      <c r="F65" s="145">
        <v>600000</v>
      </c>
      <c r="G65" s="69" t="s">
        <v>209</v>
      </c>
      <c r="H65" s="69" t="s">
        <v>263</v>
      </c>
      <c r="I65" s="57"/>
    </row>
    <row r="66" spans="1:9" s="1" customFormat="1" ht="20.25">
      <c r="A66" s="129"/>
      <c r="B66" s="129" t="s">
        <v>28</v>
      </c>
      <c r="C66" s="128"/>
      <c r="D66" s="154">
        <f>SUM(D15:D65)+D13</f>
        <v>96.348000000000013</v>
      </c>
      <c r="E66" s="75"/>
      <c r="F66" s="151">
        <f>SUM(F15:F65)+F13</f>
        <v>22953967.050000001</v>
      </c>
      <c r="G66" s="99"/>
      <c r="H66" s="86"/>
    </row>
    <row r="67" spans="1:9" s="1" customFormat="1" ht="20.25">
      <c r="B67" s="108"/>
      <c r="C67" s="108"/>
      <c r="D67" s="77"/>
      <c r="E67" s="52"/>
      <c r="F67" s="52"/>
      <c r="G67" s="96"/>
      <c r="H67" s="96"/>
      <c r="I67" s="5"/>
    </row>
    <row r="68" spans="1:9" s="1" customFormat="1" ht="18.600000000000001" customHeight="1">
      <c r="B68" s="130" t="s">
        <v>247</v>
      </c>
      <c r="C68" s="108"/>
      <c r="D68" s="52"/>
      <c r="E68" s="52"/>
      <c r="F68" s="52"/>
      <c r="G68" s="96"/>
      <c r="H68" s="96"/>
    </row>
    <row r="69" spans="1:9" s="1" customFormat="1" ht="23.45" customHeight="1">
      <c r="B69" s="108" t="s">
        <v>29</v>
      </c>
      <c r="C69" s="108"/>
      <c r="D69" s="53"/>
      <c r="E69" s="52"/>
      <c r="F69" s="52"/>
      <c r="G69" s="158" t="s">
        <v>31</v>
      </c>
      <c r="H69" s="96"/>
    </row>
    <row r="70" spans="1:9" s="1" customFormat="1" ht="20.25">
      <c r="B70" s="120"/>
      <c r="C70" s="120"/>
      <c r="D70" s="78"/>
      <c r="E70" s="78"/>
      <c r="F70" s="78"/>
      <c r="G70" s="101"/>
      <c r="H70" s="101"/>
    </row>
    <row r="71" spans="1:9" s="1" customFormat="1" ht="20.25">
      <c r="B71" s="120"/>
      <c r="C71" s="120"/>
      <c r="D71" s="78"/>
      <c r="E71" s="78"/>
      <c r="F71" s="78"/>
      <c r="G71" s="101"/>
      <c r="H71" s="101"/>
    </row>
    <row r="72" spans="1:9" s="1" customFormat="1" ht="20.25">
      <c r="B72" s="121"/>
      <c r="C72" s="121"/>
      <c r="D72" s="80"/>
      <c r="E72" s="79"/>
      <c r="F72" s="81"/>
      <c r="G72" s="102"/>
      <c r="H72" s="101"/>
    </row>
    <row r="73" spans="1:9" s="1" customFormat="1" ht="20.25">
      <c r="B73" s="120"/>
      <c r="C73" s="120"/>
      <c r="D73" s="82"/>
      <c r="E73" s="78"/>
      <c r="F73" s="83"/>
      <c r="G73" s="103"/>
      <c r="H73" s="101"/>
    </row>
    <row r="74" spans="1:9" s="1" customFormat="1" ht="20.25">
      <c r="B74" s="120"/>
      <c r="C74" s="120"/>
      <c r="D74" s="78"/>
      <c r="E74" s="78"/>
      <c r="F74" s="78"/>
      <c r="G74" s="101"/>
      <c r="H74" s="101"/>
    </row>
    <row r="75" spans="1:9" s="1" customFormat="1" ht="20.25">
      <c r="B75" s="120"/>
      <c r="C75" s="120"/>
      <c r="D75" s="78"/>
      <c r="E75" s="78"/>
      <c r="F75" s="78"/>
      <c r="G75" s="101"/>
      <c r="H75" s="101"/>
    </row>
    <row r="76" spans="1:9" s="1" customFormat="1" ht="20.25">
      <c r="B76" s="120"/>
      <c r="C76" s="120"/>
      <c r="D76" s="78"/>
      <c r="E76" s="78"/>
      <c r="F76" s="78"/>
      <c r="G76" s="101"/>
      <c r="H76" s="101"/>
    </row>
    <row r="77" spans="1:9" s="1" customFormat="1" ht="20.25">
      <c r="B77" s="120"/>
      <c r="C77" s="120"/>
      <c r="D77" s="78"/>
      <c r="E77" s="78"/>
      <c r="F77" s="78"/>
      <c r="G77" s="101"/>
      <c r="H77" s="101"/>
    </row>
    <row r="78" spans="1:9" s="1" customFormat="1" ht="20.25">
      <c r="B78" s="120"/>
      <c r="C78" s="120"/>
      <c r="D78" s="78"/>
      <c r="E78" s="78"/>
      <c r="F78" s="78"/>
      <c r="G78" s="101"/>
      <c r="H78" s="101"/>
    </row>
    <row r="79" spans="1:9" s="1" customFormat="1" ht="20.25">
      <c r="B79" s="120"/>
      <c r="C79" s="120"/>
      <c r="D79" s="78"/>
      <c r="E79" s="78"/>
      <c r="F79" s="78"/>
      <c r="G79" s="101"/>
      <c r="H79" s="101"/>
    </row>
    <row r="80" spans="1:9" s="1" customFormat="1" ht="20.25">
      <c r="B80" s="120"/>
      <c r="C80" s="120"/>
      <c r="D80" s="78"/>
      <c r="E80" s="78"/>
      <c r="F80" s="78"/>
      <c r="G80" s="101"/>
      <c r="H80" s="101"/>
    </row>
    <row r="81" spans="2:8" s="1" customFormat="1" ht="20.25">
      <c r="B81" s="120"/>
      <c r="C81" s="120"/>
      <c r="D81" s="78"/>
      <c r="E81" s="78"/>
      <c r="F81" s="78"/>
      <c r="G81" s="101"/>
      <c r="H81" s="101"/>
    </row>
    <row r="82" spans="2:8" s="1" customFormat="1" ht="20.25">
      <c r="B82" s="120"/>
      <c r="C82" s="120"/>
      <c r="D82" s="78"/>
      <c r="E82" s="78"/>
      <c r="F82" s="78"/>
      <c r="G82" s="101"/>
      <c r="H82" s="101"/>
    </row>
    <row r="83" spans="2:8" s="1" customFormat="1" ht="20.25">
      <c r="B83" s="120"/>
      <c r="C83" s="120"/>
      <c r="D83" s="78"/>
      <c r="E83" s="78"/>
      <c r="F83" s="78"/>
      <c r="G83" s="101"/>
      <c r="H83" s="101"/>
    </row>
    <row r="84" spans="2:8" s="1" customFormat="1" ht="20.25">
      <c r="B84" s="120"/>
      <c r="C84" s="120"/>
      <c r="D84" s="78"/>
      <c r="E84" s="78"/>
      <c r="F84" s="78"/>
      <c r="G84" s="101"/>
      <c r="H84" s="101"/>
    </row>
    <row r="85" spans="2:8" s="1" customFormat="1" ht="20.25">
      <c r="B85" s="120"/>
      <c r="C85" s="120"/>
      <c r="D85" s="78"/>
      <c r="E85" s="78"/>
      <c r="F85" s="78"/>
      <c r="G85" s="101"/>
      <c r="H85" s="101"/>
    </row>
    <row r="86" spans="2:8" s="1" customFormat="1" ht="20.25">
      <c r="B86" s="120"/>
      <c r="C86" s="120"/>
      <c r="D86" s="78"/>
      <c r="E86" s="78"/>
      <c r="F86" s="78"/>
      <c r="G86" s="101"/>
      <c r="H86" s="101"/>
    </row>
    <row r="87" spans="2:8" s="1" customFormat="1" ht="20.25">
      <c r="B87" s="120"/>
      <c r="C87" s="120"/>
      <c r="D87" s="78"/>
      <c r="E87" s="78"/>
      <c r="F87" s="78"/>
      <c r="G87" s="101"/>
      <c r="H87" s="101"/>
    </row>
    <row r="88" spans="2:8" s="1" customFormat="1" ht="20.25">
      <c r="B88" s="120"/>
      <c r="C88" s="120"/>
      <c r="D88" s="78"/>
      <c r="E88" s="78"/>
      <c r="F88" s="78"/>
      <c r="G88" s="101"/>
      <c r="H88" s="101"/>
    </row>
    <row r="89" spans="2:8" s="1" customFormat="1" ht="20.25">
      <c r="B89" s="120"/>
      <c r="C89" s="120"/>
      <c r="D89" s="78"/>
      <c r="E89" s="78"/>
      <c r="F89" s="78"/>
      <c r="G89" s="101"/>
      <c r="H89" s="101"/>
    </row>
    <row r="90" spans="2:8" s="1" customFormat="1" ht="20.25">
      <c r="B90" s="120"/>
      <c r="C90" s="120"/>
      <c r="D90" s="78"/>
      <c r="E90" s="78"/>
      <c r="F90" s="78"/>
      <c r="G90" s="101"/>
      <c r="H90" s="101"/>
    </row>
    <row r="91" spans="2:8" s="1" customFormat="1" ht="20.25">
      <c r="B91" s="120"/>
      <c r="C91" s="120"/>
      <c r="D91" s="78"/>
      <c r="E91" s="78"/>
      <c r="F91" s="78"/>
      <c r="G91" s="101"/>
      <c r="H91" s="101"/>
    </row>
    <row r="92" spans="2:8" s="1" customFormat="1" ht="20.25">
      <c r="B92" s="120"/>
      <c r="C92" s="120"/>
      <c r="D92" s="78"/>
      <c r="E92" s="78"/>
      <c r="F92" s="78"/>
      <c r="G92" s="101"/>
      <c r="H92" s="101"/>
    </row>
    <row r="93" spans="2:8" s="1" customFormat="1" ht="20.25">
      <c r="B93" s="120"/>
      <c r="C93" s="120"/>
      <c r="D93" s="78"/>
      <c r="E93" s="78"/>
      <c r="F93" s="78"/>
      <c r="G93" s="101"/>
      <c r="H93" s="101"/>
    </row>
    <row r="94" spans="2:8" s="1" customFormat="1" ht="20.25">
      <c r="B94" s="120"/>
      <c r="C94" s="120"/>
      <c r="D94" s="78"/>
      <c r="E94" s="78"/>
      <c r="F94" s="78"/>
      <c r="G94" s="101"/>
      <c r="H94" s="101"/>
    </row>
    <row r="95" spans="2:8" s="1" customFormat="1" ht="20.25">
      <c r="B95" s="120"/>
      <c r="C95" s="120"/>
      <c r="D95" s="78"/>
      <c r="E95" s="78"/>
      <c r="F95" s="78"/>
      <c r="G95" s="101"/>
      <c r="H95" s="101"/>
    </row>
    <row r="96" spans="2:8" s="1" customFormat="1" ht="20.25">
      <c r="B96" s="120"/>
      <c r="C96" s="120"/>
      <c r="D96" s="78"/>
      <c r="E96" s="78"/>
      <c r="F96" s="78"/>
      <c r="G96" s="101"/>
      <c r="H96" s="101"/>
    </row>
    <row r="97" spans="2:8" s="1" customFormat="1" ht="20.25">
      <c r="B97" s="120"/>
      <c r="C97" s="120"/>
      <c r="D97" s="78"/>
      <c r="E97" s="78"/>
      <c r="F97" s="78"/>
      <c r="G97" s="101"/>
      <c r="H97" s="101"/>
    </row>
    <row r="98" spans="2:8" s="1" customFormat="1" ht="20.25">
      <c r="B98" s="120"/>
      <c r="C98" s="120"/>
      <c r="D98" s="78"/>
      <c r="E98" s="78"/>
      <c r="F98" s="78"/>
      <c r="G98" s="101"/>
      <c r="H98" s="101"/>
    </row>
    <row r="99" spans="2:8" s="1" customFormat="1" ht="20.25">
      <c r="B99" s="120"/>
      <c r="C99" s="120"/>
      <c r="D99" s="78"/>
      <c r="E99" s="78"/>
      <c r="F99" s="78"/>
      <c r="G99" s="101"/>
      <c r="H99" s="101"/>
    </row>
    <row r="100" spans="2:8" s="1" customFormat="1" ht="20.25">
      <c r="B100" s="120"/>
      <c r="C100" s="120"/>
      <c r="D100" s="78"/>
      <c r="E100" s="78"/>
      <c r="F100" s="78"/>
      <c r="G100" s="101"/>
      <c r="H100" s="101"/>
    </row>
    <row r="101" spans="2:8" s="1" customFormat="1" ht="20.25">
      <c r="B101" s="120"/>
      <c r="C101" s="120"/>
      <c r="D101" s="78"/>
      <c r="E101" s="78"/>
      <c r="F101" s="78"/>
      <c r="G101" s="101"/>
      <c r="H101" s="101"/>
    </row>
    <row r="102" spans="2:8" s="1" customFormat="1" ht="20.25">
      <c r="B102" s="120"/>
      <c r="C102" s="120"/>
      <c r="D102" s="78"/>
      <c r="E102" s="78"/>
      <c r="F102" s="78"/>
      <c r="G102" s="101"/>
      <c r="H102" s="101"/>
    </row>
    <row r="103" spans="2:8" s="1" customFormat="1" ht="20.25">
      <c r="B103" s="120"/>
      <c r="C103" s="120"/>
      <c r="D103" s="78"/>
      <c r="E103" s="78"/>
      <c r="F103" s="78"/>
      <c r="G103" s="101"/>
      <c r="H103" s="101"/>
    </row>
    <row r="104" spans="2:8" s="1" customFormat="1" ht="20.25">
      <c r="B104" s="120"/>
      <c r="C104" s="120"/>
      <c r="D104" s="78"/>
      <c r="E104" s="78"/>
      <c r="F104" s="78"/>
      <c r="G104" s="101"/>
      <c r="H104" s="101"/>
    </row>
    <row r="105" spans="2:8" s="1" customFormat="1" ht="20.25">
      <c r="B105" s="120"/>
      <c r="C105" s="120"/>
      <c r="D105" s="78"/>
      <c r="E105" s="78"/>
      <c r="F105" s="78"/>
      <c r="G105" s="101"/>
      <c r="H105" s="101"/>
    </row>
    <row r="106" spans="2:8" s="1" customFormat="1" ht="20.25">
      <c r="B106" s="120"/>
      <c r="C106" s="120"/>
      <c r="D106" s="78"/>
      <c r="E106" s="78"/>
      <c r="F106" s="78"/>
      <c r="G106" s="101"/>
      <c r="H106" s="101"/>
    </row>
    <row r="107" spans="2:8" s="1" customFormat="1" ht="20.25">
      <c r="B107" s="120"/>
      <c r="C107" s="120"/>
      <c r="D107" s="78"/>
      <c r="E107" s="78"/>
      <c r="F107" s="78"/>
      <c r="G107" s="101"/>
      <c r="H107" s="101"/>
    </row>
    <row r="108" spans="2:8" s="1" customFormat="1" ht="20.25">
      <c r="B108" s="120"/>
      <c r="C108" s="120"/>
      <c r="D108" s="78"/>
      <c r="E108" s="78"/>
      <c r="F108" s="78"/>
      <c r="G108" s="101"/>
      <c r="H108" s="101"/>
    </row>
    <row r="109" spans="2:8" s="1" customFormat="1" ht="20.25">
      <c r="B109" s="120"/>
      <c r="C109" s="120"/>
      <c r="D109" s="78"/>
      <c r="E109" s="78"/>
      <c r="F109" s="78"/>
      <c r="G109" s="101"/>
      <c r="H109" s="101"/>
    </row>
    <row r="110" spans="2:8" s="1" customFormat="1" ht="20.25">
      <c r="B110" s="120"/>
      <c r="C110" s="120"/>
      <c r="D110" s="78"/>
      <c r="E110" s="78"/>
      <c r="F110" s="78"/>
      <c r="G110" s="101"/>
      <c r="H110" s="101"/>
    </row>
    <row r="111" spans="2:8" s="1" customFormat="1" ht="20.25">
      <c r="B111" s="120"/>
      <c r="C111" s="120"/>
      <c r="D111" s="78"/>
      <c r="E111" s="78"/>
      <c r="F111" s="78"/>
      <c r="G111" s="101"/>
      <c r="H111" s="101"/>
    </row>
    <row r="112" spans="2:8" s="1" customFormat="1" ht="20.25">
      <c r="B112" s="120"/>
      <c r="C112" s="120"/>
      <c r="D112" s="78"/>
      <c r="E112" s="78"/>
      <c r="F112" s="78"/>
      <c r="G112" s="101"/>
      <c r="H112" s="101"/>
    </row>
    <row r="113" spans="2:8" s="1" customFormat="1" ht="20.25">
      <c r="B113" s="120"/>
      <c r="C113" s="120"/>
      <c r="D113" s="78"/>
      <c r="E113" s="78"/>
      <c r="F113" s="78"/>
      <c r="G113" s="101"/>
      <c r="H113" s="101"/>
    </row>
    <row r="114" spans="2:8" s="1" customFormat="1" ht="20.25">
      <c r="B114" s="120"/>
      <c r="C114" s="120"/>
      <c r="D114" s="78"/>
      <c r="E114" s="78"/>
      <c r="F114" s="78"/>
      <c r="G114" s="101"/>
      <c r="H114" s="101"/>
    </row>
    <row r="115" spans="2:8" s="1" customFormat="1" ht="20.25">
      <c r="B115" s="120"/>
      <c r="C115" s="120"/>
      <c r="D115" s="78"/>
      <c r="E115" s="78"/>
      <c r="F115" s="78"/>
      <c r="G115" s="101"/>
      <c r="H115" s="101"/>
    </row>
    <row r="116" spans="2:8" s="1" customFormat="1" ht="20.25">
      <c r="B116" s="120"/>
      <c r="C116" s="120"/>
      <c r="D116" s="78"/>
      <c r="E116" s="78"/>
      <c r="F116" s="78"/>
      <c r="G116" s="101"/>
      <c r="H116" s="101"/>
    </row>
    <row r="117" spans="2:8" s="1" customFormat="1" ht="20.25">
      <c r="B117" s="120"/>
      <c r="C117" s="120"/>
      <c r="D117" s="78"/>
      <c r="E117" s="78"/>
      <c r="F117" s="78"/>
      <c r="G117" s="101"/>
      <c r="H117" s="101"/>
    </row>
    <row r="118" spans="2:8" s="1" customFormat="1" ht="20.25">
      <c r="B118" s="120"/>
      <c r="C118" s="120"/>
      <c r="D118" s="78"/>
      <c r="E118" s="78"/>
      <c r="F118" s="78"/>
      <c r="G118" s="101"/>
      <c r="H118" s="101"/>
    </row>
    <row r="119" spans="2:8" s="1" customFormat="1" ht="20.25">
      <c r="B119" s="120"/>
      <c r="C119" s="120"/>
      <c r="D119" s="78"/>
      <c r="E119" s="78"/>
      <c r="F119" s="78"/>
      <c r="G119" s="101"/>
      <c r="H119" s="101"/>
    </row>
    <row r="120" spans="2:8" s="1" customFormat="1" ht="20.25">
      <c r="B120" s="120"/>
      <c r="C120" s="120"/>
      <c r="D120" s="78"/>
      <c r="E120" s="78"/>
      <c r="F120" s="78"/>
      <c r="G120" s="101"/>
      <c r="H120" s="101"/>
    </row>
    <row r="121" spans="2:8" s="1" customFormat="1" ht="20.25">
      <c r="B121" s="120"/>
      <c r="C121" s="120"/>
      <c r="D121" s="78"/>
      <c r="E121" s="78"/>
      <c r="F121" s="78"/>
      <c r="G121" s="101"/>
      <c r="H121" s="101"/>
    </row>
    <row r="122" spans="2:8" s="1" customFormat="1" ht="20.25">
      <c r="B122" s="120"/>
      <c r="C122" s="120"/>
      <c r="D122" s="78"/>
      <c r="E122" s="78"/>
      <c r="F122" s="78"/>
      <c r="G122" s="101"/>
      <c r="H122" s="101"/>
    </row>
    <row r="123" spans="2:8" s="1" customFormat="1" ht="20.25">
      <c r="B123" s="120"/>
      <c r="C123" s="120"/>
      <c r="D123" s="78"/>
      <c r="E123" s="78"/>
      <c r="F123" s="78"/>
      <c r="G123" s="101"/>
      <c r="H123" s="101"/>
    </row>
    <row r="124" spans="2:8" s="1" customFormat="1" ht="20.25">
      <c r="B124" s="120"/>
      <c r="C124" s="120"/>
      <c r="D124" s="78"/>
      <c r="E124" s="78"/>
      <c r="F124" s="78"/>
      <c r="G124" s="101"/>
      <c r="H124" s="101"/>
    </row>
    <row r="125" spans="2:8" s="1" customFormat="1" ht="20.25">
      <c r="B125" s="120"/>
      <c r="C125" s="120"/>
      <c r="D125" s="78"/>
      <c r="E125" s="78"/>
      <c r="F125" s="78"/>
      <c r="G125" s="101"/>
      <c r="H125" s="101"/>
    </row>
    <row r="126" spans="2:8" s="1" customFormat="1" ht="20.25">
      <c r="B126" s="120"/>
      <c r="C126" s="120"/>
      <c r="D126" s="78"/>
      <c r="E126" s="78"/>
      <c r="F126" s="78"/>
      <c r="G126" s="101"/>
      <c r="H126" s="101"/>
    </row>
    <row r="127" spans="2:8" s="1" customFormat="1" ht="20.25">
      <c r="B127" s="120"/>
      <c r="C127" s="120"/>
      <c r="D127" s="78"/>
      <c r="E127" s="78"/>
      <c r="F127" s="78"/>
      <c r="G127" s="101"/>
      <c r="H127" s="101"/>
    </row>
    <row r="128" spans="2:8" s="1" customFormat="1" ht="20.25">
      <c r="B128" s="120"/>
      <c r="C128" s="120"/>
      <c r="D128" s="78"/>
      <c r="E128" s="78"/>
      <c r="F128" s="78"/>
      <c r="G128" s="101"/>
      <c r="H128" s="101"/>
    </row>
    <row r="129" spans="2:8" s="1" customFormat="1" ht="20.25">
      <c r="B129" s="120"/>
      <c r="C129" s="120"/>
      <c r="D129" s="78"/>
      <c r="E129" s="78"/>
      <c r="F129" s="78"/>
      <c r="G129" s="101"/>
      <c r="H129" s="101"/>
    </row>
    <row r="130" spans="2:8" s="1" customFormat="1" ht="20.25">
      <c r="B130" s="120"/>
      <c r="C130" s="120"/>
      <c r="D130" s="78"/>
      <c r="E130" s="78"/>
      <c r="F130" s="78"/>
      <c r="G130" s="101"/>
      <c r="H130" s="101"/>
    </row>
    <row r="131" spans="2:8" s="1" customFormat="1" ht="20.25">
      <c r="B131" s="120"/>
      <c r="C131" s="120"/>
      <c r="D131" s="78"/>
      <c r="E131" s="78"/>
      <c r="F131" s="78"/>
      <c r="G131" s="101"/>
      <c r="H131" s="101"/>
    </row>
    <row r="132" spans="2:8" s="1" customFormat="1" ht="20.25">
      <c r="B132" s="120"/>
      <c r="C132" s="120"/>
      <c r="D132" s="78"/>
      <c r="E132" s="78"/>
      <c r="F132" s="78"/>
      <c r="G132" s="101"/>
      <c r="H132" s="101"/>
    </row>
    <row r="133" spans="2:8" s="1" customFormat="1" ht="20.25">
      <c r="B133" s="120"/>
      <c r="C133" s="120"/>
      <c r="D133" s="78"/>
      <c r="E133" s="78"/>
      <c r="F133" s="78"/>
      <c r="G133" s="101"/>
      <c r="H133" s="101"/>
    </row>
    <row r="134" spans="2:8" s="1" customFormat="1" ht="20.25">
      <c r="B134" s="120"/>
      <c r="C134" s="120"/>
      <c r="D134" s="78"/>
      <c r="E134" s="78"/>
      <c r="F134" s="78"/>
      <c r="G134" s="101"/>
      <c r="H134" s="101"/>
    </row>
    <row r="135" spans="2:8" s="1" customFormat="1" ht="20.25">
      <c r="B135" s="120"/>
      <c r="C135" s="120"/>
      <c r="D135" s="78"/>
      <c r="E135" s="78"/>
      <c r="F135" s="78"/>
      <c r="G135" s="101"/>
      <c r="H135" s="101"/>
    </row>
    <row r="136" spans="2:8" s="1" customFormat="1" ht="20.25">
      <c r="B136" s="120"/>
      <c r="C136" s="120"/>
      <c r="D136" s="78"/>
      <c r="E136" s="78"/>
      <c r="F136" s="78"/>
      <c r="G136" s="101"/>
      <c r="H136" s="101"/>
    </row>
    <row r="137" spans="2:8" s="1" customFormat="1" ht="20.25">
      <c r="B137" s="120"/>
      <c r="C137" s="120"/>
      <c r="D137" s="78"/>
      <c r="E137" s="78"/>
      <c r="F137" s="78"/>
      <c r="G137" s="101"/>
      <c r="H137" s="101"/>
    </row>
    <row r="138" spans="2:8" s="1" customFormat="1" ht="20.25">
      <c r="B138" s="120"/>
      <c r="C138" s="120"/>
      <c r="D138" s="78"/>
      <c r="E138" s="78"/>
      <c r="F138" s="78"/>
      <c r="G138" s="101"/>
      <c r="H138" s="101"/>
    </row>
    <row r="139" spans="2:8" s="1" customFormat="1" ht="20.25">
      <c r="B139" s="120"/>
      <c r="C139" s="120"/>
      <c r="D139" s="78"/>
      <c r="E139" s="78"/>
      <c r="F139" s="78"/>
      <c r="G139" s="101"/>
      <c r="H139" s="101"/>
    </row>
    <row r="140" spans="2:8" s="1" customFormat="1" ht="20.25">
      <c r="B140" s="120"/>
      <c r="C140" s="120"/>
      <c r="D140" s="78"/>
      <c r="E140" s="78"/>
      <c r="F140" s="78"/>
      <c r="G140" s="101"/>
      <c r="H140" s="101"/>
    </row>
    <row r="141" spans="2:8" s="1" customFormat="1" ht="20.25">
      <c r="B141" s="120"/>
      <c r="C141" s="120"/>
      <c r="D141" s="78"/>
      <c r="E141" s="78"/>
      <c r="F141" s="78"/>
      <c r="G141" s="101"/>
      <c r="H141" s="101"/>
    </row>
    <row r="142" spans="2:8" s="1" customFormat="1" ht="20.25">
      <c r="B142" s="120"/>
      <c r="C142" s="120"/>
      <c r="D142" s="78"/>
      <c r="E142" s="78"/>
      <c r="F142" s="78"/>
      <c r="G142" s="101"/>
      <c r="H142" s="101"/>
    </row>
    <row r="143" spans="2:8" s="1" customFormat="1" ht="20.25">
      <c r="B143" s="120"/>
      <c r="C143" s="120"/>
      <c r="D143" s="78"/>
      <c r="E143" s="78"/>
      <c r="F143" s="78"/>
      <c r="G143" s="101"/>
      <c r="H143" s="101"/>
    </row>
    <row r="144" spans="2:8" s="1" customFormat="1" ht="20.25">
      <c r="B144" s="120"/>
      <c r="C144" s="120"/>
      <c r="D144" s="78"/>
      <c r="E144" s="78"/>
      <c r="F144" s="78"/>
      <c r="G144" s="101"/>
      <c r="H144" s="101"/>
    </row>
    <row r="145" spans="2:8" s="1" customFormat="1" ht="20.25">
      <c r="B145" s="120"/>
      <c r="C145" s="120"/>
      <c r="D145" s="78"/>
      <c r="E145" s="78"/>
      <c r="F145" s="78"/>
      <c r="G145" s="101"/>
      <c r="H145" s="101"/>
    </row>
    <row r="146" spans="2:8" s="1" customFormat="1" ht="20.25">
      <c r="B146" s="120"/>
      <c r="C146" s="120"/>
      <c r="D146" s="78"/>
      <c r="E146" s="78"/>
      <c r="F146" s="78"/>
      <c r="G146" s="101"/>
      <c r="H146" s="101"/>
    </row>
    <row r="147" spans="2:8" s="1" customFormat="1" ht="20.25">
      <c r="B147" s="120"/>
      <c r="C147" s="120"/>
      <c r="D147" s="78"/>
      <c r="E147" s="78"/>
      <c r="F147" s="78"/>
      <c r="G147" s="101"/>
      <c r="H147" s="101"/>
    </row>
    <row r="148" spans="2:8" s="1" customFormat="1" ht="20.25">
      <c r="B148" s="120"/>
      <c r="C148" s="120"/>
      <c r="D148" s="78"/>
      <c r="E148" s="78"/>
      <c r="F148" s="78"/>
      <c r="G148" s="101"/>
      <c r="H148" s="101"/>
    </row>
    <row r="149" spans="2:8" s="1" customFormat="1" ht="20.25">
      <c r="B149" s="120"/>
      <c r="C149" s="120"/>
      <c r="D149" s="78"/>
      <c r="E149" s="78"/>
      <c r="F149" s="78"/>
      <c r="G149" s="101"/>
      <c r="H149" s="101"/>
    </row>
    <row r="150" spans="2:8" s="1" customFormat="1" ht="20.25">
      <c r="B150" s="120"/>
      <c r="C150" s="120"/>
      <c r="D150" s="78"/>
      <c r="E150" s="78"/>
      <c r="F150" s="78"/>
      <c r="G150" s="101"/>
      <c r="H150" s="101"/>
    </row>
    <row r="151" spans="2:8" s="1" customFormat="1" ht="20.25">
      <c r="B151" s="120"/>
      <c r="C151" s="120"/>
      <c r="D151" s="78"/>
      <c r="E151" s="78"/>
      <c r="F151" s="78"/>
      <c r="G151" s="101"/>
      <c r="H151" s="101"/>
    </row>
    <row r="152" spans="2:8" s="1" customFormat="1" ht="20.25">
      <c r="B152" s="120"/>
      <c r="C152" s="120"/>
      <c r="D152" s="78"/>
      <c r="E152" s="78"/>
      <c r="F152" s="78"/>
      <c r="G152" s="101"/>
      <c r="H152" s="101"/>
    </row>
    <row r="153" spans="2:8" s="1" customFormat="1" ht="20.25">
      <c r="B153" s="120"/>
      <c r="C153" s="120"/>
      <c r="D153" s="78"/>
      <c r="E153" s="78"/>
      <c r="F153" s="78"/>
      <c r="G153" s="101"/>
      <c r="H153" s="101"/>
    </row>
    <row r="154" spans="2:8" s="1" customFormat="1" ht="20.25">
      <c r="B154" s="120"/>
      <c r="C154" s="120"/>
      <c r="D154" s="78"/>
      <c r="E154" s="78"/>
      <c r="F154" s="78"/>
      <c r="G154" s="101"/>
      <c r="H154" s="101"/>
    </row>
    <row r="155" spans="2:8" s="1" customFormat="1" ht="20.25">
      <c r="B155" s="120"/>
      <c r="C155" s="120"/>
      <c r="D155" s="78"/>
      <c r="E155" s="78"/>
      <c r="F155" s="78"/>
      <c r="G155" s="101"/>
      <c r="H155" s="101"/>
    </row>
    <row r="156" spans="2:8" s="1" customFormat="1" ht="20.25">
      <c r="B156" s="120"/>
      <c r="C156" s="120"/>
      <c r="D156" s="78"/>
      <c r="E156" s="78"/>
      <c r="F156" s="78"/>
      <c r="G156" s="101"/>
      <c r="H156" s="101"/>
    </row>
    <row r="157" spans="2:8" s="1" customFormat="1" ht="20.25">
      <c r="B157" s="120"/>
      <c r="C157" s="120"/>
      <c r="D157" s="78"/>
      <c r="E157" s="78"/>
      <c r="F157" s="78"/>
      <c r="G157" s="101"/>
      <c r="H157" s="101"/>
    </row>
    <row r="158" spans="2:8" s="1" customFormat="1" ht="20.25">
      <c r="B158" s="120"/>
      <c r="C158" s="120"/>
      <c r="D158" s="78"/>
      <c r="E158" s="78"/>
      <c r="F158" s="78"/>
      <c r="G158" s="101"/>
      <c r="H158" s="101"/>
    </row>
    <row r="159" spans="2:8" s="1" customFormat="1" ht="20.25">
      <c r="B159" s="120"/>
      <c r="C159" s="120"/>
      <c r="D159" s="78"/>
      <c r="E159" s="78"/>
      <c r="F159" s="78"/>
      <c r="G159" s="101"/>
      <c r="H159" s="101"/>
    </row>
    <row r="160" spans="2:8" s="1" customFormat="1" ht="20.25">
      <c r="B160" s="120"/>
      <c r="C160" s="120"/>
      <c r="D160" s="78"/>
      <c r="E160" s="78"/>
      <c r="F160" s="78"/>
      <c r="G160" s="101"/>
      <c r="H160" s="101"/>
    </row>
    <row r="161" spans="2:8" s="1" customFormat="1" ht="20.25">
      <c r="B161" s="120"/>
      <c r="C161" s="120"/>
      <c r="D161" s="78"/>
      <c r="E161" s="78"/>
      <c r="F161" s="78"/>
      <c r="G161" s="101"/>
      <c r="H161" s="101"/>
    </row>
    <row r="162" spans="2:8" s="1" customFormat="1" ht="20.25">
      <c r="B162" s="120"/>
      <c r="C162" s="120"/>
      <c r="D162" s="78"/>
      <c r="E162" s="78"/>
      <c r="F162" s="78"/>
      <c r="G162" s="101"/>
      <c r="H162" s="101"/>
    </row>
    <row r="163" spans="2:8" s="1" customFormat="1" ht="20.25">
      <c r="B163" s="120"/>
      <c r="C163" s="120"/>
      <c r="D163" s="78"/>
      <c r="E163" s="78"/>
      <c r="F163" s="78"/>
      <c r="G163" s="101"/>
      <c r="H163" s="101"/>
    </row>
    <row r="164" spans="2:8" s="1" customFormat="1" ht="20.25">
      <c r="B164" s="120"/>
      <c r="C164" s="120"/>
      <c r="D164" s="78"/>
      <c r="E164" s="78"/>
      <c r="F164" s="78"/>
      <c r="G164" s="101"/>
      <c r="H164" s="101"/>
    </row>
    <row r="165" spans="2:8" s="1" customFormat="1" ht="20.25">
      <c r="B165" s="120"/>
      <c r="C165" s="120"/>
      <c r="D165" s="78"/>
      <c r="E165" s="78"/>
      <c r="F165" s="78"/>
      <c r="G165" s="101"/>
      <c r="H165" s="101"/>
    </row>
    <row r="166" spans="2:8" s="1" customFormat="1" ht="20.25">
      <c r="B166" s="120"/>
      <c r="C166" s="120"/>
      <c r="D166" s="78"/>
      <c r="E166" s="78"/>
      <c r="F166" s="78"/>
      <c r="G166" s="101"/>
      <c r="H166" s="101"/>
    </row>
    <row r="167" spans="2:8" s="1" customFormat="1" ht="20.25">
      <c r="B167" s="120"/>
      <c r="C167" s="120"/>
      <c r="D167" s="78"/>
      <c r="E167" s="78"/>
      <c r="F167" s="78"/>
      <c r="G167" s="101"/>
      <c r="H167" s="101"/>
    </row>
    <row r="168" spans="2:8" s="1" customFormat="1" ht="20.25">
      <c r="B168" s="120"/>
      <c r="C168" s="120"/>
      <c r="D168" s="78"/>
      <c r="E168" s="78"/>
      <c r="F168" s="78"/>
      <c r="G168" s="101"/>
      <c r="H168" s="101"/>
    </row>
    <row r="169" spans="2:8" s="1" customFormat="1" ht="20.25">
      <c r="B169" s="120"/>
      <c r="C169" s="120"/>
      <c r="D169" s="78"/>
      <c r="E169" s="78"/>
      <c r="F169" s="78"/>
      <c r="G169" s="101"/>
      <c r="H169" s="101"/>
    </row>
    <row r="170" spans="2:8" s="1" customFormat="1" ht="20.25">
      <c r="B170" s="120"/>
      <c r="C170" s="120"/>
      <c r="D170" s="78"/>
      <c r="E170" s="78"/>
      <c r="F170" s="78"/>
      <c r="G170" s="101"/>
      <c r="H170" s="101"/>
    </row>
    <row r="171" spans="2:8" s="1" customFormat="1" ht="20.25">
      <c r="B171" s="120"/>
      <c r="C171" s="120"/>
      <c r="D171" s="78"/>
      <c r="E171" s="78"/>
      <c r="F171" s="78"/>
      <c r="G171" s="101"/>
      <c r="H171" s="101"/>
    </row>
    <row r="172" spans="2:8" s="1" customFormat="1" ht="20.25">
      <c r="B172" s="120"/>
      <c r="C172" s="120"/>
      <c r="D172" s="78"/>
      <c r="E172" s="78"/>
      <c r="F172" s="78"/>
      <c r="G172" s="101"/>
      <c r="H172" s="101"/>
    </row>
    <row r="173" spans="2:8" s="1" customFormat="1" ht="20.25">
      <c r="B173" s="120"/>
      <c r="C173" s="120"/>
      <c r="D173" s="78"/>
      <c r="E173" s="78"/>
      <c r="F173" s="78"/>
      <c r="G173" s="101"/>
      <c r="H173" s="101"/>
    </row>
    <row r="174" spans="2:8" s="1" customFormat="1" ht="20.25">
      <c r="B174" s="120"/>
      <c r="C174" s="120"/>
      <c r="D174" s="78"/>
      <c r="E174" s="78"/>
      <c r="F174" s="78"/>
      <c r="G174" s="101"/>
      <c r="H174" s="101"/>
    </row>
    <row r="175" spans="2:8" s="1" customFormat="1" ht="20.25">
      <c r="B175" s="120"/>
      <c r="C175" s="120"/>
      <c r="D175" s="78"/>
      <c r="E175" s="78"/>
      <c r="F175" s="78"/>
      <c r="G175" s="101"/>
      <c r="H175" s="101"/>
    </row>
    <row r="176" spans="2:8" s="1" customFormat="1" ht="20.25">
      <c r="B176" s="120"/>
      <c r="C176" s="120"/>
      <c r="D176" s="78"/>
      <c r="E176" s="78"/>
      <c r="F176" s="78"/>
      <c r="G176" s="101"/>
      <c r="H176" s="101"/>
    </row>
    <row r="177" spans="2:8" s="1" customFormat="1" ht="20.25">
      <c r="B177" s="120"/>
      <c r="C177" s="120"/>
      <c r="D177" s="78"/>
      <c r="E177" s="78"/>
      <c r="F177" s="78"/>
      <c r="G177" s="101"/>
      <c r="H177" s="101"/>
    </row>
    <row r="178" spans="2:8" s="1" customFormat="1" ht="20.25">
      <c r="B178" s="120"/>
      <c r="C178" s="120"/>
      <c r="D178" s="78"/>
      <c r="E178" s="78"/>
      <c r="F178" s="78"/>
      <c r="G178" s="101"/>
      <c r="H178" s="101"/>
    </row>
    <row r="179" spans="2:8" s="1" customFormat="1" ht="20.25">
      <c r="B179" s="120"/>
      <c r="C179" s="120"/>
      <c r="D179" s="78"/>
      <c r="E179" s="78"/>
      <c r="F179" s="78"/>
      <c r="G179" s="101"/>
      <c r="H179" s="101"/>
    </row>
    <row r="180" spans="2:8" s="1" customFormat="1" ht="20.25">
      <c r="B180" s="120"/>
      <c r="C180" s="120"/>
      <c r="D180" s="78"/>
      <c r="E180" s="78"/>
      <c r="F180" s="78"/>
      <c r="G180" s="101"/>
      <c r="H180" s="101"/>
    </row>
    <row r="181" spans="2:8" s="1" customFormat="1" ht="20.25">
      <c r="B181" s="120"/>
      <c r="C181" s="120"/>
      <c r="D181" s="78"/>
      <c r="E181" s="78"/>
      <c r="F181" s="78"/>
      <c r="G181" s="101"/>
      <c r="H181" s="101"/>
    </row>
    <row r="182" spans="2:8" s="1" customFormat="1" ht="20.25">
      <c r="B182" s="120"/>
      <c r="C182" s="120"/>
      <c r="D182" s="78"/>
      <c r="E182" s="78"/>
      <c r="F182" s="78"/>
      <c r="G182" s="101"/>
      <c r="H182" s="101"/>
    </row>
    <row r="183" spans="2:8" s="1" customFormat="1" ht="20.25">
      <c r="B183" s="120"/>
      <c r="C183" s="120"/>
      <c r="D183" s="78"/>
      <c r="E183" s="78"/>
      <c r="F183" s="78"/>
      <c r="G183" s="101"/>
      <c r="H183" s="101"/>
    </row>
    <row r="184" spans="2:8" s="1" customFormat="1" ht="20.25">
      <c r="B184" s="120"/>
      <c r="C184" s="120"/>
      <c r="D184" s="78"/>
      <c r="E184" s="78"/>
      <c r="F184" s="78"/>
      <c r="G184" s="101"/>
      <c r="H184" s="101"/>
    </row>
    <row r="185" spans="2:8" s="1" customFormat="1" ht="20.25">
      <c r="B185" s="120"/>
      <c r="C185" s="120"/>
      <c r="D185" s="78"/>
      <c r="E185" s="78"/>
      <c r="F185" s="78"/>
      <c r="G185" s="101"/>
      <c r="H185" s="101"/>
    </row>
    <row r="186" spans="2:8" s="1" customFormat="1" ht="20.25">
      <c r="B186" s="120"/>
      <c r="C186" s="120"/>
      <c r="D186" s="78"/>
      <c r="E186" s="78"/>
      <c r="F186" s="78"/>
      <c r="G186" s="101"/>
      <c r="H186" s="101"/>
    </row>
    <row r="187" spans="2:8" s="1" customFormat="1" ht="20.25">
      <c r="B187" s="120"/>
      <c r="C187" s="120"/>
      <c r="D187" s="78"/>
      <c r="E187" s="78"/>
      <c r="F187" s="78"/>
      <c r="G187" s="101"/>
      <c r="H187" s="101"/>
    </row>
    <row r="188" spans="2:8" s="1" customFormat="1" ht="20.25">
      <c r="B188" s="120"/>
      <c r="C188" s="120"/>
      <c r="D188" s="78"/>
      <c r="E188" s="78"/>
      <c r="F188" s="78"/>
      <c r="G188" s="101"/>
      <c r="H188" s="101"/>
    </row>
    <row r="189" spans="2:8" s="1" customFormat="1" ht="20.25">
      <c r="B189" s="120"/>
      <c r="C189" s="120"/>
      <c r="D189" s="78"/>
      <c r="E189" s="78"/>
      <c r="F189" s="78"/>
      <c r="G189" s="101"/>
      <c r="H189" s="101"/>
    </row>
    <row r="190" spans="2:8" s="1" customFormat="1" ht="20.25">
      <c r="B190" s="120"/>
      <c r="C190" s="120"/>
      <c r="D190" s="78"/>
      <c r="E190" s="78"/>
      <c r="F190" s="78"/>
      <c r="G190" s="101"/>
      <c r="H190" s="101"/>
    </row>
    <row r="191" spans="2:8" s="1" customFormat="1" ht="20.25">
      <c r="B191" s="120"/>
      <c r="C191" s="120"/>
      <c r="D191" s="78"/>
      <c r="E191" s="78"/>
      <c r="F191" s="78"/>
      <c r="G191" s="101"/>
      <c r="H191" s="101"/>
    </row>
    <row r="192" spans="2:8" s="1" customFormat="1" ht="20.25">
      <c r="B192" s="120"/>
      <c r="C192" s="120"/>
      <c r="D192" s="78"/>
      <c r="E192" s="78"/>
      <c r="F192" s="78"/>
      <c r="G192" s="101"/>
      <c r="H192" s="101"/>
    </row>
    <row r="193" spans="2:8" s="1" customFormat="1" ht="20.25">
      <c r="B193" s="120"/>
      <c r="C193" s="120"/>
      <c r="D193" s="78"/>
      <c r="E193" s="78"/>
      <c r="F193" s="78"/>
      <c r="G193" s="101"/>
      <c r="H193" s="101"/>
    </row>
    <row r="194" spans="2:8" s="1" customFormat="1" ht="20.25">
      <c r="B194" s="120"/>
      <c r="C194" s="120"/>
      <c r="D194" s="78"/>
      <c r="E194" s="78"/>
      <c r="F194" s="78"/>
      <c r="G194" s="101"/>
      <c r="H194" s="101"/>
    </row>
    <row r="195" spans="2:8" s="1" customFormat="1" ht="20.25">
      <c r="B195" s="120"/>
      <c r="C195" s="120"/>
      <c r="D195" s="78"/>
      <c r="E195" s="78"/>
      <c r="F195" s="78"/>
      <c r="G195" s="101"/>
      <c r="H195" s="101"/>
    </row>
    <row r="196" spans="2:8" s="1" customFormat="1" ht="20.25">
      <c r="B196" s="120"/>
      <c r="C196" s="120"/>
      <c r="D196" s="78"/>
      <c r="E196" s="78"/>
      <c r="F196" s="78"/>
      <c r="G196" s="101"/>
      <c r="H196" s="101"/>
    </row>
    <row r="197" spans="2:8" s="1" customFormat="1" ht="20.25">
      <c r="B197" s="120"/>
      <c r="C197" s="120"/>
      <c r="D197" s="78"/>
      <c r="E197" s="78"/>
      <c r="F197" s="78"/>
      <c r="G197" s="101"/>
      <c r="H197" s="101"/>
    </row>
    <row r="198" spans="2:8" s="1" customFormat="1" ht="20.25">
      <c r="B198" s="120"/>
      <c r="C198" s="120"/>
      <c r="D198" s="78"/>
      <c r="E198" s="78"/>
      <c r="F198" s="78"/>
      <c r="G198" s="101"/>
      <c r="H198" s="101"/>
    </row>
    <row r="199" spans="2:8" s="1" customFormat="1" ht="20.25">
      <c r="B199" s="120"/>
      <c r="C199" s="120"/>
      <c r="D199" s="78"/>
      <c r="E199" s="78"/>
      <c r="F199" s="78"/>
      <c r="G199" s="101"/>
      <c r="H199" s="101"/>
    </row>
    <row r="200" spans="2:8" s="1" customFormat="1" ht="20.25">
      <c r="B200" s="120"/>
      <c r="C200" s="120"/>
      <c r="D200" s="78"/>
      <c r="E200" s="78"/>
      <c r="F200" s="78"/>
      <c r="G200" s="101"/>
      <c r="H200" s="101"/>
    </row>
    <row r="201" spans="2:8" s="1" customFormat="1" ht="20.25">
      <c r="B201" s="120"/>
      <c r="C201" s="120"/>
      <c r="D201" s="78"/>
      <c r="E201" s="78"/>
      <c r="F201" s="78"/>
      <c r="G201" s="101"/>
      <c r="H201" s="101"/>
    </row>
    <row r="202" spans="2:8" s="1" customFormat="1" ht="20.25">
      <c r="B202" s="120"/>
      <c r="C202" s="120"/>
      <c r="D202" s="78"/>
      <c r="E202" s="78"/>
      <c r="F202" s="78"/>
      <c r="G202" s="101"/>
      <c r="H202" s="101"/>
    </row>
    <row r="203" spans="2:8" s="1" customFormat="1" ht="20.25">
      <c r="B203" s="120"/>
      <c r="C203" s="120"/>
      <c r="D203" s="78"/>
      <c r="E203" s="78"/>
      <c r="F203" s="78"/>
      <c r="G203" s="101"/>
      <c r="H203" s="101"/>
    </row>
    <row r="204" spans="2:8" s="1" customFormat="1" ht="20.25">
      <c r="B204" s="120"/>
      <c r="C204" s="120"/>
      <c r="D204" s="78"/>
      <c r="E204" s="78"/>
      <c r="F204" s="78"/>
      <c r="G204" s="101"/>
      <c r="H204" s="101"/>
    </row>
    <row r="205" spans="2:8" s="1" customFormat="1" ht="20.25">
      <c r="B205" s="120"/>
      <c r="C205" s="120"/>
      <c r="D205" s="78"/>
      <c r="E205" s="78"/>
      <c r="F205" s="78"/>
      <c r="G205" s="101"/>
      <c r="H205" s="101"/>
    </row>
    <row r="206" spans="2:8" s="1" customFormat="1" ht="20.25">
      <c r="B206" s="120"/>
      <c r="C206" s="120"/>
      <c r="D206" s="78"/>
      <c r="E206" s="78"/>
      <c r="F206" s="78"/>
      <c r="G206" s="101"/>
      <c r="H206" s="101"/>
    </row>
    <row r="207" spans="2:8" s="1" customFormat="1" ht="20.25">
      <c r="B207" s="120"/>
      <c r="C207" s="120"/>
      <c r="D207" s="78"/>
      <c r="E207" s="78"/>
      <c r="F207" s="78"/>
      <c r="G207" s="101"/>
      <c r="H207" s="101"/>
    </row>
    <row r="208" spans="2:8" s="1" customFormat="1" ht="20.25">
      <c r="B208" s="120"/>
      <c r="C208" s="120"/>
      <c r="D208" s="78"/>
      <c r="E208" s="78"/>
      <c r="F208" s="78"/>
      <c r="G208" s="101"/>
      <c r="H208" s="101"/>
    </row>
    <row r="209" spans="2:8" s="1" customFormat="1" ht="20.25">
      <c r="B209" s="120"/>
      <c r="C209" s="120"/>
      <c r="D209" s="78"/>
      <c r="E209" s="78"/>
      <c r="F209" s="78"/>
      <c r="G209" s="101"/>
      <c r="H209" s="101"/>
    </row>
    <row r="210" spans="2:8" s="1" customFormat="1" ht="20.25">
      <c r="B210" s="120"/>
      <c r="C210" s="120"/>
      <c r="D210" s="78"/>
      <c r="E210" s="78"/>
      <c r="F210" s="78"/>
      <c r="G210" s="101"/>
      <c r="H210" s="101"/>
    </row>
    <row r="211" spans="2:8" s="1" customFormat="1" ht="20.25">
      <c r="B211" s="120"/>
      <c r="C211" s="120"/>
      <c r="D211" s="78"/>
      <c r="E211" s="78"/>
      <c r="F211" s="78"/>
      <c r="G211" s="101"/>
      <c r="H211" s="101"/>
    </row>
    <row r="212" spans="2:8" s="1" customFormat="1" ht="20.25">
      <c r="B212" s="120"/>
      <c r="C212" s="120"/>
      <c r="D212" s="78"/>
      <c r="E212" s="78"/>
      <c r="F212" s="78"/>
      <c r="G212" s="101"/>
      <c r="H212" s="101"/>
    </row>
  </sheetData>
  <mergeCells count="3">
    <mergeCell ref="B8:H8"/>
    <mergeCell ref="A11:B11"/>
    <mergeCell ref="A14:B14"/>
  </mergeCells>
  <pageMargins left="0.6692913385826772" right="0.23622047244094491" top="0.39370078740157483" bottom="0.31496062992125984" header="0" footer="0"/>
  <pageSetup paperSize="9" scale="63" fitToHeight="0" orientation="landscape" r:id="rId1"/>
  <rowBreaks count="1" manualBreakCount="1">
    <brk id="42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J181"/>
  <sheetViews>
    <sheetView topLeftCell="A28" zoomScale="75" zoomScaleNormal="75" zoomScaleSheetLayoutView="100" workbookViewId="0">
      <selection activeCell="F33" sqref="F33"/>
    </sheetView>
  </sheetViews>
  <sheetFormatPr defaultRowHeight="21"/>
  <cols>
    <col min="1" max="1" width="5.5703125" bestFit="1" customWidth="1"/>
    <col min="2" max="2" width="66.42578125" style="122" customWidth="1"/>
    <col min="3" max="3" width="22.7109375" style="122" customWidth="1"/>
    <col min="4" max="4" width="12.7109375" style="84" customWidth="1"/>
    <col min="5" max="5" width="43" style="84" customWidth="1"/>
    <col min="6" max="6" width="24.28515625" style="84" customWidth="1"/>
    <col min="7" max="7" width="24.7109375" style="104" customWidth="1"/>
    <col min="8" max="8" width="16.85546875" style="104" customWidth="1"/>
    <col min="9" max="9" width="27.5703125" hidden="1" customWidth="1"/>
    <col min="10" max="12" width="0" hidden="1" customWidth="1"/>
  </cols>
  <sheetData>
    <row r="1" spans="1:10" s="1" customFormat="1" ht="20.25">
      <c r="B1" s="108" t="s">
        <v>0</v>
      </c>
      <c r="C1" s="108"/>
      <c r="D1" s="52"/>
      <c r="E1" s="52"/>
      <c r="F1" s="108" t="s">
        <v>3</v>
      </c>
      <c r="G1" s="155"/>
      <c r="H1" s="155"/>
    </row>
    <row r="2" spans="1:10" s="1" customFormat="1" ht="20.25">
      <c r="B2" s="108" t="s">
        <v>322</v>
      </c>
      <c r="C2" s="108"/>
      <c r="D2" s="52"/>
      <c r="E2" s="52"/>
      <c r="F2" s="108" t="s">
        <v>313</v>
      </c>
      <c r="G2" s="155"/>
      <c r="H2" s="155"/>
    </row>
    <row r="3" spans="1:10" s="1" customFormat="1" ht="20.25">
      <c r="B3" s="108" t="s">
        <v>324</v>
      </c>
      <c r="C3" s="108"/>
      <c r="D3" s="52"/>
      <c r="E3" s="52"/>
      <c r="F3" s="108" t="s">
        <v>314</v>
      </c>
      <c r="G3" s="155"/>
      <c r="H3" s="155"/>
    </row>
    <row r="4" spans="1:10" s="1" customFormat="1" ht="20.25">
      <c r="B4" s="130"/>
      <c r="C4" s="108"/>
      <c r="D4" s="52"/>
      <c r="E4" s="52"/>
      <c r="F4" s="108"/>
      <c r="G4" s="155"/>
      <c r="H4" s="155"/>
    </row>
    <row r="5" spans="1:10" s="1" customFormat="1" ht="20.25">
      <c r="B5" s="108" t="s">
        <v>323</v>
      </c>
      <c r="C5" s="108"/>
      <c r="D5" s="52"/>
      <c r="E5" s="52"/>
      <c r="F5" s="108" t="s">
        <v>198</v>
      </c>
      <c r="G5" s="155" t="s">
        <v>315</v>
      </c>
      <c r="H5" s="155"/>
    </row>
    <row r="6" spans="1:10" s="1" customFormat="1" ht="20.25">
      <c r="B6" s="108" t="s">
        <v>199</v>
      </c>
      <c r="C6" s="108"/>
      <c r="D6" s="52"/>
      <c r="E6" s="52"/>
      <c r="F6" s="108" t="s">
        <v>199</v>
      </c>
      <c r="G6" s="155"/>
      <c r="H6" s="155"/>
    </row>
    <row r="7" spans="1:10" s="1" customFormat="1" ht="20.25">
      <c r="B7" s="130"/>
      <c r="C7" s="108"/>
      <c r="D7" s="52"/>
      <c r="E7" s="52"/>
      <c r="F7" s="52"/>
      <c r="G7" s="96"/>
      <c r="H7" s="96"/>
    </row>
    <row r="8" spans="1:10" s="1" customFormat="1" ht="69" customHeight="1">
      <c r="B8" s="172" t="s">
        <v>201</v>
      </c>
      <c r="C8" s="172"/>
      <c r="D8" s="172"/>
      <c r="E8" s="172"/>
      <c r="F8" s="172"/>
      <c r="G8" s="172"/>
      <c r="H8" s="172"/>
    </row>
    <row r="9" spans="1:10" s="1" customFormat="1" ht="20.25">
      <c r="B9" s="108"/>
      <c r="C9" s="108"/>
      <c r="D9" s="52"/>
      <c r="E9" s="52"/>
      <c r="F9" s="52"/>
      <c r="G9" s="96"/>
      <c r="H9" s="96"/>
    </row>
    <row r="10" spans="1:10" s="1" customFormat="1" ht="56.25">
      <c r="A10" s="144" t="s">
        <v>308</v>
      </c>
      <c r="B10" s="109" t="s">
        <v>60</v>
      </c>
      <c r="C10" s="109" t="s">
        <v>61</v>
      </c>
      <c r="D10" s="59" t="s">
        <v>13</v>
      </c>
      <c r="E10" s="59" t="s">
        <v>8</v>
      </c>
      <c r="F10" s="59" t="s">
        <v>12</v>
      </c>
      <c r="G10" s="86" t="s">
        <v>62</v>
      </c>
      <c r="H10" s="86" t="s">
        <v>218</v>
      </c>
      <c r="I10" s="1" t="e">
        <f>+I10:J35F10H10:I52H10:J37H10:J39HH10:L145</f>
        <v>#NAME?</v>
      </c>
      <c r="J10" s="1" t="s">
        <v>56</v>
      </c>
    </row>
    <row r="11" spans="1:10" s="1" customFormat="1" ht="20.25">
      <c r="A11" s="177" t="s">
        <v>9</v>
      </c>
      <c r="B11" s="178"/>
      <c r="C11" s="133"/>
      <c r="D11" s="134">
        <f>D12</f>
        <v>34.891999999999996</v>
      </c>
      <c r="E11" s="134"/>
      <c r="F11" s="138">
        <f t="shared" ref="F11" si="0">F35</f>
        <v>2768345.05</v>
      </c>
      <c r="G11" s="133"/>
      <c r="H11" s="133"/>
    </row>
    <row r="12" spans="1:10" s="132" customFormat="1" ht="20.25">
      <c r="A12" s="179" t="s">
        <v>312</v>
      </c>
      <c r="B12" s="180"/>
      <c r="C12" s="140"/>
      <c r="D12" s="141">
        <f>SUM(D13:D34)</f>
        <v>34.891999999999996</v>
      </c>
      <c r="E12" s="140"/>
      <c r="F12" s="143">
        <f>SUM(F13:F34)</f>
        <v>2768345.05</v>
      </c>
      <c r="G12" s="140"/>
      <c r="H12" s="140"/>
      <c r="I12" s="131"/>
    </row>
    <row r="13" spans="1:10" s="1" customFormat="1" ht="40.5">
      <c r="A13" s="106">
        <v>1</v>
      </c>
      <c r="B13" s="113" t="s">
        <v>107</v>
      </c>
      <c r="C13" s="125" t="s">
        <v>182</v>
      </c>
      <c r="D13" s="125">
        <v>3.2</v>
      </c>
      <c r="E13" s="48" t="s">
        <v>341</v>
      </c>
      <c r="F13" s="146">
        <v>86690.13</v>
      </c>
      <c r="G13" s="69" t="s">
        <v>20</v>
      </c>
      <c r="H13" s="86" t="s">
        <v>260</v>
      </c>
      <c r="I13" s="1" t="s">
        <v>43</v>
      </c>
      <c r="J13" s="1">
        <v>10</v>
      </c>
    </row>
    <row r="14" spans="1:10" s="78" customFormat="1" ht="40.5">
      <c r="A14" s="106">
        <v>4</v>
      </c>
      <c r="B14" s="114" t="s">
        <v>81</v>
      </c>
      <c r="C14" s="123" t="s">
        <v>272</v>
      </c>
      <c r="D14" s="123">
        <v>2.88</v>
      </c>
      <c r="E14" s="40" t="s">
        <v>342</v>
      </c>
      <c r="F14" s="146">
        <v>37000</v>
      </c>
      <c r="G14" s="86" t="s">
        <v>20</v>
      </c>
      <c r="H14" s="86" t="s">
        <v>260</v>
      </c>
      <c r="I14" s="78" t="s">
        <v>47</v>
      </c>
      <c r="J14" s="78">
        <v>2</v>
      </c>
    </row>
    <row r="15" spans="1:10" s="1" customFormat="1" ht="66">
      <c r="A15" s="106">
        <v>5</v>
      </c>
      <c r="B15" s="114" t="s">
        <v>94</v>
      </c>
      <c r="C15" s="123" t="s">
        <v>95</v>
      </c>
      <c r="D15" s="123">
        <v>3.258</v>
      </c>
      <c r="E15" s="40" t="s">
        <v>343</v>
      </c>
      <c r="F15" s="148">
        <v>22500</v>
      </c>
      <c r="G15" s="86" t="s">
        <v>20</v>
      </c>
      <c r="H15" s="86" t="s">
        <v>260</v>
      </c>
      <c r="I15" s="8" t="s">
        <v>49</v>
      </c>
      <c r="J15" s="1">
        <v>2</v>
      </c>
    </row>
    <row r="16" spans="1:10" s="1" customFormat="1" ht="31.5">
      <c r="A16" s="106">
        <v>9</v>
      </c>
      <c r="B16" s="114" t="s">
        <v>97</v>
      </c>
      <c r="C16" s="123" t="s">
        <v>98</v>
      </c>
      <c r="D16" s="123">
        <f>12.1-7.9</f>
        <v>4.1999999999999993</v>
      </c>
      <c r="E16" s="40" t="s">
        <v>258</v>
      </c>
      <c r="F16" s="148">
        <v>281000</v>
      </c>
      <c r="G16" s="86" t="s">
        <v>20</v>
      </c>
      <c r="H16" s="86" t="s">
        <v>260</v>
      </c>
      <c r="I16" s="1" t="s">
        <v>55</v>
      </c>
    </row>
    <row r="17" spans="1:10" s="1" customFormat="1" ht="78.75">
      <c r="A17" s="106">
        <v>10</v>
      </c>
      <c r="B17" s="111" t="s">
        <v>165</v>
      </c>
      <c r="C17" s="123" t="s">
        <v>166</v>
      </c>
      <c r="D17" s="152">
        <v>1.917</v>
      </c>
      <c r="E17" s="45" t="s">
        <v>289</v>
      </c>
      <c r="F17" s="149">
        <v>335000</v>
      </c>
      <c r="G17" s="69" t="s">
        <v>20</v>
      </c>
      <c r="H17" s="86" t="s">
        <v>260</v>
      </c>
      <c r="I17" s="5" t="e">
        <f>#REF!-#REF!</f>
        <v>#REF!</v>
      </c>
    </row>
    <row r="18" spans="1:10" s="87" customFormat="1" ht="47.25">
      <c r="A18" s="106">
        <v>11</v>
      </c>
      <c r="B18" s="112" t="s">
        <v>165</v>
      </c>
      <c r="C18" s="124" t="s">
        <v>273</v>
      </c>
      <c r="D18" s="153">
        <f>2.77-1.917</f>
        <v>0.85299999999999998</v>
      </c>
      <c r="E18" s="91" t="s">
        <v>290</v>
      </c>
      <c r="F18" s="145">
        <v>85000</v>
      </c>
      <c r="G18" s="72" t="s">
        <v>20</v>
      </c>
      <c r="H18" s="72" t="s">
        <v>260</v>
      </c>
      <c r="I18" s="90"/>
    </row>
    <row r="19" spans="1:10" s="1" customFormat="1" ht="40.5">
      <c r="A19" s="106">
        <v>12</v>
      </c>
      <c r="B19" s="111" t="s">
        <v>165</v>
      </c>
      <c r="C19" s="123" t="s">
        <v>202</v>
      </c>
      <c r="D19" s="152">
        <f>7.527-2.849</f>
        <v>4.6779999999999999</v>
      </c>
      <c r="E19" s="45" t="s">
        <v>254</v>
      </c>
      <c r="F19" s="149">
        <v>295000</v>
      </c>
      <c r="G19" s="69" t="s">
        <v>20</v>
      </c>
      <c r="H19" s="86" t="s">
        <v>260</v>
      </c>
    </row>
    <row r="20" spans="1:10" s="87" customFormat="1" ht="60.75">
      <c r="A20" s="107">
        <v>14</v>
      </c>
      <c r="B20" s="115" t="s">
        <v>104</v>
      </c>
      <c r="C20" s="124" t="s">
        <v>197</v>
      </c>
      <c r="D20" s="157">
        <v>3.05</v>
      </c>
      <c r="E20" s="92" t="s">
        <v>256</v>
      </c>
      <c r="F20" s="148">
        <v>40000</v>
      </c>
      <c r="G20" s="72" t="s">
        <v>20</v>
      </c>
      <c r="H20" s="72" t="s">
        <v>260</v>
      </c>
      <c r="I20" s="87" t="s">
        <v>44</v>
      </c>
    </row>
    <row r="21" spans="1:10" s="58" customFormat="1" ht="37.5">
      <c r="A21" s="107">
        <v>20</v>
      </c>
      <c r="B21" s="119" t="s">
        <v>225</v>
      </c>
      <c r="C21" s="124" t="s">
        <v>297</v>
      </c>
      <c r="D21" s="127"/>
      <c r="E21" s="92" t="s">
        <v>133</v>
      </c>
      <c r="F21" s="145">
        <v>350000</v>
      </c>
      <c r="G21" s="72" t="s">
        <v>20</v>
      </c>
      <c r="H21" s="72" t="s">
        <v>299</v>
      </c>
      <c r="I21" s="57"/>
    </row>
    <row r="22" spans="1:10" s="87" customFormat="1" ht="40.5">
      <c r="A22" s="107">
        <v>23</v>
      </c>
      <c r="B22" s="115" t="s">
        <v>331</v>
      </c>
      <c r="C22" s="124" t="s">
        <v>110</v>
      </c>
      <c r="D22" s="124">
        <f>1.08-0.036</f>
        <v>1.044</v>
      </c>
      <c r="E22" s="92" t="s">
        <v>259</v>
      </c>
      <c r="F22" s="148">
        <v>34257</v>
      </c>
      <c r="G22" s="72" t="s">
        <v>20</v>
      </c>
      <c r="H22" s="72" t="s">
        <v>260</v>
      </c>
      <c r="I22" s="87" t="s">
        <v>20</v>
      </c>
    </row>
    <row r="23" spans="1:10" s="87" customFormat="1" ht="40.5">
      <c r="A23" s="107">
        <v>28</v>
      </c>
      <c r="B23" s="115" t="s">
        <v>63</v>
      </c>
      <c r="C23" s="124" t="s">
        <v>64</v>
      </c>
      <c r="D23" s="124">
        <f>4.854-3.684</f>
        <v>1.17</v>
      </c>
      <c r="E23" s="92" t="s">
        <v>277</v>
      </c>
      <c r="F23" s="148">
        <v>25000</v>
      </c>
      <c r="G23" s="72" t="s">
        <v>20</v>
      </c>
      <c r="H23" s="72" t="s">
        <v>260</v>
      </c>
      <c r="I23" s="87" t="s">
        <v>52</v>
      </c>
    </row>
    <row r="24" spans="1:10" s="1" customFormat="1" ht="60.75">
      <c r="A24" s="106">
        <v>32</v>
      </c>
      <c r="B24" s="116" t="s">
        <v>332</v>
      </c>
      <c r="C24" s="123" t="s">
        <v>123</v>
      </c>
      <c r="D24" s="123">
        <v>2.7</v>
      </c>
      <c r="E24" s="40" t="s">
        <v>344</v>
      </c>
      <c r="F24" s="124">
        <v>49100</v>
      </c>
      <c r="G24" s="86" t="s">
        <v>20</v>
      </c>
      <c r="H24" s="86" t="s">
        <v>260</v>
      </c>
      <c r="I24" s="1" t="s">
        <v>42</v>
      </c>
      <c r="J24" s="1">
        <v>1</v>
      </c>
    </row>
    <row r="25" spans="1:10" s="1" customFormat="1" ht="40.5">
      <c r="A25" s="106">
        <v>34</v>
      </c>
      <c r="B25" s="114" t="s">
        <v>203</v>
      </c>
      <c r="C25" s="123" t="s">
        <v>204</v>
      </c>
      <c r="D25" s="123">
        <f>3.9-3.028</f>
        <v>0.87199999999999989</v>
      </c>
      <c r="E25" s="40" t="s">
        <v>137</v>
      </c>
      <c r="F25" s="148">
        <v>300000</v>
      </c>
      <c r="G25" s="86" t="s">
        <v>20</v>
      </c>
      <c r="H25" s="86" t="s">
        <v>260</v>
      </c>
      <c r="I25" s="8"/>
    </row>
    <row r="26" spans="1:10" s="1" customFormat="1" ht="47.25">
      <c r="A26" s="106">
        <v>36</v>
      </c>
      <c r="B26" s="114" t="s">
        <v>71</v>
      </c>
      <c r="C26" s="123" t="s">
        <v>304</v>
      </c>
      <c r="D26" s="123">
        <f>5.45-2.3</f>
        <v>3.1500000000000004</v>
      </c>
      <c r="E26" s="40" t="s">
        <v>257</v>
      </c>
      <c r="F26" s="148">
        <f>1130401.88-1004780.9+50000</f>
        <v>175620.97999999986</v>
      </c>
      <c r="G26" s="86" t="s">
        <v>20</v>
      </c>
      <c r="H26" s="86" t="s">
        <v>260</v>
      </c>
      <c r="I26" s="1" t="s">
        <v>20</v>
      </c>
      <c r="J26" s="1">
        <v>1</v>
      </c>
    </row>
    <row r="27" spans="1:10" s="87" customFormat="1" ht="40.5">
      <c r="A27" s="106">
        <v>37</v>
      </c>
      <c r="B27" s="115" t="s">
        <v>334</v>
      </c>
      <c r="C27" s="124" t="s">
        <v>287</v>
      </c>
      <c r="D27" s="124">
        <f>0.5-0.017</f>
        <v>0.48299999999999998</v>
      </c>
      <c r="E27" s="92" t="s">
        <v>24</v>
      </c>
      <c r="F27" s="148">
        <f>522569.24-433246.3</f>
        <v>89322.94</v>
      </c>
      <c r="G27" s="72" t="s">
        <v>20</v>
      </c>
      <c r="H27" s="72" t="s">
        <v>260</v>
      </c>
      <c r="I27" s="87" t="s">
        <v>20</v>
      </c>
    </row>
    <row r="28" spans="1:10" s="105" customFormat="1" ht="78.75">
      <c r="A28" s="106">
        <v>39</v>
      </c>
      <c r="B28" s="115" t="s">
        <v>293</v>
      </c>
      <c r="C28" s="124" t="s">
        <v>292</v>
      </c>
      <c r="D28" s="124"/>
      <c r="E28" s="92" t="s">
        <v>298</v>
      </c>
      <c r="F28" s="148">
        <v>160000</v>
      </c>
      <c r="G28" s="72" t="s">
        <v>20</v>
      </c>
      <c r="H28" s="72" t="s">
        <v>260</v>
      </c>
    </row>
    <row r="29" spans="1:10" s="105" customFormat="1" ht="121.5">
      <c r="A29" s="106">
        <v>40</v>
      </c>
      <c r="B29" s="115" t="s">
        <v>293</v>
      </c>
      <c r="C29" s="124" t="s">
        <v>102</v>
      </c>
      <c r="D29" s="124"/>
      <c r="E29" s="92" t="s">
        <v>294</v>
      </c>
      <c r="F29" s="148">
        <v>35000</v>
      </c>
      <c r="G29" s="72" t="s">
        <v>20</v>
      </c>
      <c r="H29" s="72" t="s">
        <v>260</v>
      </c>
    </row>
    <row r="30" spans="1:10" s="87" customFormat="1" ht="63">
      <c r="A30" s="107">
        <v>42</v>
      </c>
      <c r="B30" s="115" t="s">
        <v>335</v>
      </c>
      <c r="C30" s="124" t="s">
        <v>276</v>
      </c>
      <c r="D30" s="124"/>
      <c r="E30" s="92" t="s">
        <v>336</v>
      </c>
      <c r="F30" s="148">
        <v>0</v>
      </c>
      <c r="G30" s="72" t="s">
        <v>20</v>
      </c>
      <c r="H30" s="72" t="s">
        <v>260</v>
      </c>
      <c r="I30" s="87" t="s">
        <v>50</v>
      </c>
    </row>
    <row r="31" spans="1:10" s="87" customFormat="1" ht="60.75">
      <c r="A31" s="107">
        <v>44</v>
      </c>
      <c r="B31" s="115" t="s">
        <v>347</v>
      </c>
      <c r="C31" s="124" t="s">
        <v>184</v>
      </c>
      <c r="D31" s="124">
        <f>1.455-0.018</f>
        <v>1.4370000000000001</v>
      </c>
      <c r="E31" s="92" t="s">
        <v>300</v>
      </c>
      <c r="F31" s="148">
        <v>0</v>
      </c>
      <c r="G31" s="72" t="s">
        <v>20</v>
      </c>
      <c r="H31" s="72" t="s">
        <v>260</v>
      </c>
    </row>
    <row r="32" spans="1:10" s="87" customFormat="1" ht="40.5">
      <c r="A32" s="107">
        <v>45</v>
      </c>
      <c r="B32" s="112" t="s">
        <v>132</v>
      </c>
      <c r="C32" s="124" t="s">
        <v>274</v>
      </c>
      <c r="D32" s="157"/>
      <c r="E32" s="92" t="s">
        <v>133</v>
      </c>
      <c r="F32" s="124">
        <v>300000</v>
      </c>
      <c r="G32" s="72" t="s">
        <v>20</v>
      </c>
      <c r="H32" s="72" t="s">
        <v>260</v>
      </c>
    </row>
    <row r="33" spans="1:9" s="1" customFormat="1" ht="40.5">
      <c r="A33" s="106">
        <v>50</v>
      </c>
      <c r="B33" s="111" t="s">
        <v>339</v>
      </c>
      <c r="C33" s="123" t="s">
        <v>275</v>
      </c>
      <c r="D33" s="152"/>
      <c r="E33" s="40" t="s">
        <v>340</v>
      </c>
      <c r="F33" s="150">
        <v>50000</v>
      </c>
      <c r="G33" s="69" t="s">
        <v>20</v>
      </c>
      <c r="H33" s="86" t="s">
        <v>260</v>
      </c>
    </row>
    <row r="34" spans="1:9" s="1" customFormat="1" ht="40.5">
      <c r="A34" s="106">
        <v>51</v>
      </c>
      <c r="B34" s="114" t="s">
        <v>69</v>
      </c>
      <c r="C34" s="123" t="s">
        <v>70</v>
      </c>
      <c r="D34" s="123"/>
      <c r="E34" s="40" t="s">
        <v>259</v>
      </c>
      <c r="F34" s="148">
        <v>17854</v>
      </c>
      <c r="G34" s="86" t="s">
        <v>20</v>
      </c>
      <c r="H34" s="86" t="s">
        <v>260</v>
      </c>
      <c r="I34" s="7" t="s">
        <v>20</v>
      </c>
    </row>
    <row r="35" spans="1:9" s="1" customFormat="1" ht="20.25">
      <c r="A35" s="129"/>
      <c r="B35" s="129" t="s">
        <v>28</v>
      </c>
      <c r="C35" s="128"/>
      <c r="D35" s="154">
        <f>SUM(D13:D34)</f>
        <v>34.891999999999996</v>
      </c>
      <c r="E35" s="75"/>
      <c r="F35" s="151">
        <f>SUM(F13:F34)</f>
        <v>2768345.05</v>
      </c>
      <c r="G35" s="99"/>
      <c r="H35" s="86"/>
    </row>
    <row r="36" spans="1:9" s="1" customFormat="1" ht="20.25">
      <c r="B36" s="108"/>
      <c r="C36" s="108"/>
      <c r="D36" s="77"/>
      <c r="E36" s="52"/>
      <c r="F36" s="52"/>
      <c r="G36" s="96"/>
      <c r="H36" s="96"/>
      <c r="I36" s="5"/>
    </row>
    <row r="37" spans="1:9" s="1" customFormat="1" ht="18.600000000000001" customHeight="1">
      <c r="B37" s="130" t="s">
        <v>247</v>
      </c>
      <c r="C37" s="108"/>
      <c r="D37" s="52"/>
      <c r="E37" s="52"/>
      <c r="F37" s="52"/>
      <c r="G37" s="96"/>
      <c r="H37" s="96"/>
    </row>
    <row r="38" spans="1:9" s="1" customFormat="1" ht="23.45" customHeight="1">
      <c r="B38" s="108" t="s">
        <v>29</v>
      </c>
      <c r="C38" s="108"/>
      <c r="D38" s="53"/>
      <c r="E38" s="52"/>
      <c r="F38" s="52"/>
      <c r="G38" s="100" t="s">
        <v>31</v>
      </c>
      <c r="H38" s="96"/>
    </row>
    <row r="39" spans="1:9" s="1" customFormat="1" ht="20.25">
      <c r="B39" s="120"/>
      <c r="C39" s="120"/>
      <c r="D39" s="78"/>
      <c r="E39" s="78"/>
      <c r="F39" s="78"/>
      <c r="G39" s="101"/>
      <c r="H39" s="101"/>
    </row>
    <row r="40" spans="1:9" s="1" customFormat="1" ht="20.25">
      <c r="B40" s="120"/>
      <c r="C40" s="120"/>
      <c r="D40" s="78"/>
      <c r="E40" s="78"/>
      <c r="F40" s="78"/>
      <c r="G40" s="101"/>
      <c r="H40" s="101"/>
    </row>
    <row r="41" spans="1:9" s="1" customFormat="1" ht="20.25">
      <c r="B41" s="121"/>
      <c r="C41" s="121"/>
      <c r="D41" s="80"/>
      <c r="E41" s="79"/>
      <c r="F41" s="81"/>
      <c r="G41" s="102"/>
      <c r="H41" s="101"/>
    </row>
    <row r="42" spans="1:9" s="1" customFormat="1" ht="20.25">
      <c r="B42" s="120"/>
      <c r="C42" s="120"/>
      <c r="D42" s="82"/>
      <c r="E42" s="78"/>
      <c r="F42" s="83"/>
      <c r="G42" s="103"/>
      <c r="H42" s="101"/>
    </row>
    <row r="43" spans="1:9" s="1" customFormat="1" ht="20.25">
      <c r="B43" s="120"/>
      <c r="C43" s="120"/>
      <c r="D43" s="78"/>
      <c r="E43" s="78"/>
      <c r="F43" s="78"/>
      <c r="G43" s="101"/>
      <c r="H43" s="101"/>
    </row>
    <row r="44" spans="1:9" s="1" customFormat="1" ht="20.25">
      <c r="B44" s="120"/>
      <c r="C44" s="120"/>
      <c r="D44" s="78"/>
      <c r="E44" s="78"/>
      <c r="F44" s="78"/>
      <c r="G44" s="101"/>
      <c r="H44" s="101"/>
    </row>
    <row r="45" spans="1:9" s="1" customFormat="1" ht="20.25">
      <c r="B45" s="120"/>
      <c r="C45" s="120"/>
      <c r="D45" s="78"/>
      <c r="E45" s="78"/>
      <c r="F45" s="78"/>
      <c r="G45" s="101"/>
      <c r="H45" s="101"/>
    </row>
    <row r="46" spans="1:9" s="1" customFormat="1" ht="20.25">
      <c r="B46" s="120"/>
      <c r="C46" s="120"/>
      <c r="D46" s="78"/>
      <c r="E46" s="78"/>
      <c r="F46" s="78"/>
      <c r="G46" s="101"/>
      <c r="H46" s="101"/>
    </row>
    <row r="47" spans="1:9" s="1" customFormat="1" ht="20.25">
      <c r="B47" s="120"/>
      <c r="C47" s="120"/>
      <c r="D47" s="78"/>
      <c r="E47" s="78"/>
      <c r="F47" s="78"/>
      <c r="G47" s="101"/>
      <c r="H47" s="101"/>
    </row>
    <row r="48" spans="1:9" s="1" customFormat="1" ht="20.25">
      <c r="B48" s="120"/>
      <c r="C48" s="120"/>
      <c r="D48" s="78"/>
      <c r="E48" s="78"/>
      <c r="F48" s="78"/>
      <c r="G48" s="101"/>
      <c r="H48" s="101"/>
    </row>
    <row r="49" spans="2:8" s="1" customFormat="1" ht="20.25">
      <c r="B49" s="120"/>
      <c r="C49" s="120"/>
      <c r="D49" s="78"/>
      <c r="E49" s="78"/>
      <c r="F49" s="78"/>
      <c r="G49" s="101"/>
      <c r="H49" s="101"/>
    </row>
    <row r="50" spans="2:8" s="1" customFormat="1" ht="20.25">
      <c r="B50" s="120"/>
      <c r="C50" s="120"/>
      <c r="D50" s="78"/>
      <c r="E50" s="78"/>
      <c r="F50" s="78"/>
      <c r="G50" s="101"/>
      <c r="H50" s="101"/>
    </row>
    <row r="51" spans="2:8" s="1" customFormat="1" ht="20.25">
      <c r="B51" s="120"/>
      <c r="C51" s="120"/>
      <c r="D51" s="78"/>
      <c r="E51" s="78"/>
      <c r="F51" s="78"/>
      <c r="G51" s="101"/>
      <c r="H51" s="101"/>
    </row>
    <row r="52" spans="2:8" s="1" customFormat="1" ht="20.25">
      <c r="B52" s="120"/>
      <c r="C52" s="120"/>
      <c r="D52" s="78"/>
      <c r="E52" s="78"/>
      <c r="F52" s="78"/>
      <c r="G52" s="101"/>
      <c r="H52" s="101"/>
    </row>
    <row r="53" spans="2:8" s="1" customFormat="1" ht="20.25">
      <c r="B53" s="120"/>
      <c r="C53" s="120"/>
      <c r="D53" s="78"/>
      <c r="E53" s="78"/>
      <c r="F53" s="78"/>
      <c r="G53" s="101"/>
      <c r="H53" s="101"/>
    </row>
    <row r="54" spans="2:8" s="1" customFormat="1" ht="20.25">
      <c r="B54" s="120"/>
      <c r="C54" s="120"/>
      <c r="D54" s="78"/>
      <c r="E54" s="78"/>
      <c r="F54" s="78"/>
      <c r="G54" s="101"/>
      <c r="H54" s="101"/>
    </row>
    <row r="55" spans="2:8" s="1" customFormat="1" ht="20.25">
      <c r="B55" s="120"/>
      <c r="C55" s="120"/>
      <c r="D55" s="78"/>
      <c r="E55" s="78"/>
      <c r="F55" s="78"/>
      <c r="G55" s="101"/>
      <c r="H55" s="101"/>
    </row>
    <row r="56" spans="2:8" s="1" customFormat="1" ht="20.25">
      <c r="B56" s="120"/>
      <c r="C56" s="120"/>
      <c r="D56" s="78"/>
      <c r="E56" s="78"/>
      <c r="F56" s="78"/>
      <c r="G56" s="101"/>
      <c r="H56" s="101"/>
    </row>
    <row r="57" spans="2:8" s="1" customFormat="1" ht="20.25">
      <c r="B57" s="120"/>
      <c r="C57" s="120"/>
      <c r="D57" s="78"/>
      <c r="E57" s="78"/>
      <c r="F57" s="78"/>
      <c r="G57" s="101"/>
      <c r="H57" s="101"/>
    </row>
    <row r="58" spans="2:8" s="1" customFormat="1" ht="20.25">
      <c r="B58" s="120"/>
      <c r="C58" s="120"/>
      <c r="D58" s="78"/>
      <c r="E58" s="78"/>
      <c r="F58" s="78"/>
      <c r="G58" s="101"/>
      <c r="H58" s="101"/>
    </row>
    <row r="59" spans="2:8" s="1" customFormat="1" ht="20.25">
      <c r="B59" s="120"/>
      <c r="C59" s="120"/>
      <c r="D59" s="78"/>
      <c r="E59" s="78"/>
      <c r="F59" s="78"/>
      <c r="G59" s="101"/>
      <c r="H59" s="101"/>
    </row>
    <row r="60" spans="2:8" s="1" customFormat="1" ht="20.25">
      <c r="B60" s="120"/>
      <c r="C60" s="120"/>
      <c r="D60" s="78"/>
      <c r="E60" s="78"/>
      <c r="F60" s="78"/>
      <c r="G60" s="101"/>
      <c r="H60" s="101"/>
    </row>
    <row r="61" spans="2:8" s="1" customFormat="1" ht="20.25">
      <c r="B61" s="120"/>
      <c r="C61" s="120"/>
      <c r="D61" s="78"/>
      <c r="E61" s="78"/>
      <c r="F61" s="78"/>
      <c r="G61" s="101"/>
      <c r="H61" s="101"/>
    </row>
    <row r="62" spans="2:8" s="1" customFormat="1" ht="20.25">
      <c r="B62" s="120"/>
      <c r="C62" s="120"/>
      <c r="D62" s="78"/>
      <c r="E62" s="78"/>
      <c r="F62" s="78"/>
      <c r="G62" s="101"/>
      <c r="H62" s="101"/>
    </row>
    <row r="63" spans="2:8" s="1" customFormat="1" ht="20.25">
      <c r="B63" s="120"/>
      <c r="C63" s="120"/>
      <c r="D63" s="78"/>
      <c r="E63" s="78"/>
      <c r="F63" s="78"/>
      <c r="G63" s="101"/>
      <c r="H63" s="101"/>
    </row>
    <row r="64" spans="2:8" s="1" customFormat="1" ht="20.25">
      <c r="B64" s="120"/>
      <c r="C64" s="120"/>
      <c r="D64" s="78"/>
      <c r="E64" s="78"/>
      <c r="F64" s="78"/>
      <c r="G64" s="101"/>
      <c r="H64" s="101"/>
    </row>
    <row r="65" spans="2:8" s="1" customFormat="1" ht="20.25">
      <c r="B65" s="120"/>
      <c r="C65" s="120"/>
      <c r="D65" s="78"/>
      <c r="E65" s="78"/>
      <c r="F65" s="78"/>
      <c r="G65" s="101"/>
      <c r="H65" s="101"/>
    </row>
    <row r="66" spans="2:8" s="1" customFormat="1" ht="20.25">
      <c r="B66" s="120"/>
      <c r="C66" s="120"/>
      <c r="D66" s="78"/>
      <c r="E66" s="78"/>
      <c r="F66" s="78"/>
      <c r="G66" s="101"/>
      <c r="H66" s="101"/>
    </row>
    <row r="67" spans="2:8" s="1" customFormat="1" ht="20.25">
      <c r="B67" s="120"/>
      <c r="C67" s="120"/>
      <c r="D67" s="78"/>
      <c r="E67" s="78"/>
      <c r="F67" s="78"/>
      <c r="G67" s="101"/>
      <c r="H67" s="101"/>
    </row>
    <row r="68" spans="2:8" s="1" customFormat="1" ht="20.25">
      <c r="B68" s="120"/>
      <c r="C68" s="120"/>
      <c r="D68" s="78"/>
      <c r="E68" s="78"/>
      <c r="F68" s="78"/>
      <c r="G68" s="101"/>
      <c r="H68" s="101"/>
    </row>
    <row r="69" spans="2:8" s="1" customFormat="1" ht="20.25">
      <c r="B69" s="120"/>
      <c r="C69" s="120"/>
      <c r="D69" s="78"/>
      <c r="E69" s="78"/>
      <c r="F69" s="78"/>
      <c r="G69" s="101"/>
      <c r="H69" s="101"/>
    </row>
    <row r="70" spans="2:8" s="1" customFormat="1" ht="20.25">
      <c r="B70" s="120"/>
      <c r="C70" s="120"/>
      <c r="D70" s="78"/>
      <c r="E70" s="78"/>
      <c r="F70" s="78"/>
      <c r="G70" s="101"/>
      <c r="H70" s="101"/>
    </row>
    <row r="71" spans="2:8" s="1" customFormat="1" ht="20.25">
      <c r="B71" s="120"/>
      <c r="C71" s="120"/>
      <c r="D71" s="78"/>
      <c r="E71" s="78"/>
      <c r="F71" s="78"/>
      <c r="G71" s="101"/>
      <c r="H71" s="101"/>
    </row>
    <row r="72" spans="2:8" s="1" customFormat="1" ht="20.25">
      <c r="B72" s="120"/>
      <c r="C72" s="120"/>
      <c r="D72" s="78"/>
      <c r="E72" s="78"/>
      <c r="F72" s="78"/>
      <c r="G72" s="101"/>
      <c r="H72" s="101"/>
    </row>
    <row r="73" spans="2:8" s="1" customFormat="1" ht="20.25">
      <c r="B73" s="120"/>
      <c r="C73" s="120"/>
      <c r="D73" s="78"/>
      <c r="E73" s="78"/>
      <c r="F73" s="78"/>
      <c r="G73" s="101"/>
      <c r="H73" s="101"/>
    </row>
    <row r="74" spans="2:8" s="1" customFormat="1" ht="20.25">
      <c r="B74" s="120"/>
      <c r="C74" s="120"/>
      <c r="D74" s="78"/>
      <c r="E74" s="78"/>
      <c r="F74" s="78"/>
      <c r="G74" s="101"/>
      <c r="H74" s="101"/>
    </row>
    <row r="75" spans="2:8" s="1" customFormat="1" ht="20.25">
      <c r="B75" s="120"/>
      <c r="C75" s="120"/>
      <c r="D75" s="78"/>
      <c r="E75" s="78"/>
      <c r="F75" s="78"/>
      <c r="G75" s="101"/>
      <c r="H75" s="101"/>
    </row>
    <row r="76" spans="2:8" s="1" customFormat="1" ht="20.25">
      <c r="B76" s="120"/>
      <c r="C76" s="120"/>
      <c r="D76" s="78"/>
      <c r="E76" s="78"/>
      <c r="F76" s="78"/>
      <c r="G76" s="101"/>
      <c r="H76" s="101"/>
    </row>
    <row r="77" spans="2:8" s="1" customFormat="1" ht="20.25">
      <c r="B77" s="120"/>
      <c r="C77" s="120"/>
      <c r="D77" s="78"/>
      <c r="E77" s="78"/>
      <c r="F77" s="78"/>
      <c r="G77" s="101"/>
      <c r="H77" s="101"/>
    </row>
    <row r="78" spans="2:8" s="1" customFormat="1" ht="20.25">
      <c r="B78" s="120"/>
      <c r="C78" s="120"/>
      <c r="D78" s="78"/>
      <c r="E78" s="78"/>
      <c r="F78" s="78"/>
      <c r="G78" s="101"/>
      <c r="H78" s="101"/>
    </row>
    <row r="79" spans="2:8" s="1" customFormat="1" ht="20.25">
      <c r="B79" s="120"/>
      <c r="C79" s="120"/>
      <c r="D79" s="78"/>
      <c r="E79" s="78"/>
      <c r="F79" s="78"/>
      <c r="G79" s="101"/>
      <c r="H79" s="101"/>
    </row>
    <row r="80" spans="2:8" s="1" customFormat="1" ht="20.25">
      <c r="B80" s="120"/>
      <c r="C80" s="120"/>
      <c r="D80" s="78"/>
      <c r="E80" s="78"/>
      <c r="F80" s="78"/>
      <c r="G80" s="101"/>
      <c r="H80" s="101"/>
    </row>
    <row r="81" spans="2:8" s="1" customFormat="1" ht="20.25">
      <c r="B81" s="120"/>
      <c r="C81" s="120"/>
      <c r="D81" s="78"/>
      <c r="E81" s="78"/>
      <c r="F81" s="78"/>
      <c r="G81" s="101"/>
      <c r="H81" s="101"/>
    </row>
    <row r="82" spans="2:8" s="1" customFormat="1" ht="20.25">
      <c r="B82" s="120"/>
      <c r="C82" s="120"/>
      <c r="D82" s="78"/>
      <c r="E82" s="78"/>
      <c r="F82" s="78"/>
      <c r="G82" s="101"/>
      <c r="H82" s="101"/>
    </row>
    <row r="83" spans="2:8" s="1" customFormat="1" ht="20.25">
      <c r="B83" s="120"/>
      <c r="C83" s="120"/>
      <c r="D83" s="78"/>
      <c r="E83" s="78"/>
      <c r="F83" s="78"/>
      <c r="G83" s="101"/>
      <c r="H83" s="101"/>
    </row>
    <row r="84" spans="2:8" s="1" customFormat="1" ht="20.25">
      <c r="B84" s="120"/>
      <c r="C84" s="120"/>
      <c r="D84" s="78"/>
      <c r="E84" s="78"/>
      <c r="F84" s="78"/>
      <c r="G84" s="101"/>
      <c r="H84" s="101"/>
    </row>
    <row r="85" spans="2:8" s="1" customFormat="1" ht="20.25">
      <c r="B85" s="120"/>
      <c r="C85" s="120"/>
      <c r="D85" s="78"/>
      <c r="E85" s="78"/>
      <c r="F85" s="78"/>
      <c r="G85" s="101"/>
      <c r="H85" s="101"/>
    </row>
    <row r="86" spans="2:8" s="1" customFormat="1" ht="20.25">
      <c r="B86" s="120"/>
      <c r="C86" s="120"/>
      <c r="D86" s="78"/>
      <c r="E86" s="78"/>
      <c r="F86" s="78"/>
      <c r="G86" s="101"/>
      <c r="H86" s="101"/>
    </row>
    <row r="87" spans="2:8" s="1" customFormat="1" ht="20.25">
      <c r="B87" s="120"/>
      <c r="C87" s="120"/>
      <c r="D87" s="78"/>
      <c r="E87" s="78"/>
      <c r="F87" s="78"/>
      <c r="G87" s="101"/>
      <c r="H87" s="101"/>
    </row>
    <row r="88" spans="2:8" s="1" customFormat="1" ht="20.25">
      <c r="B88" s="120"/>
      <c r="C88" s="120"/>
      <c r="D88" s="78"/>
      <c r="E88" s="78"/>
      <c r="F88" s="78"/>
      <c r="G88" s="101"/>
      <c r="H88" s="101"/>
    </row>
    <row r="89" spans="2:8" s="1" customFormat="1" ht="20.25">
      <c r="B89" s="120"/>
      <c r="C89" s="120"/>
      <c r="D89" s="78"/>
      <c r="E89" s="78"/>
      <c r="F89" s="78"/>
      <c r="G89" s="101"/>
      <c r="H89" s="101"/>
    </row>
    <row r="90" spans="2:8" s="1" customFormat="1" ht="20.25">
      <c r="B90" s="120"/>
      <c r="C90" s="120"/>
      <c r="D90" s="78"/>
      <c r="E90" s="78"/>
      <c r="F90" s="78"/>
      <c r="G90" s="101"/>
      <c r="H90" s="101"/>
    </row>
    <row r="91" spans="2:8" s="1" customFormat="1" ht="20.25">
      <c r="B91" s="120"/>
      <c r="C91" s="120"/>
      <c r="D91" s="78"/>
      <c r="E91" s="78"/>
      <c r="F91" s="78"/>
      <c r="G91" s="101"/>
      <c r="H91" s="101"/>
    </row>
    <row r="92" spans="2:8" s="1" customFormat="1" ht="20.25">
      <c r="B92" s="120"/>
      <c r="C92" s="120"/>
      <c r="D92" s="78"/>
      <c r="E92" s="78"/>
      <c r="F92" s="78"/>
      <c r="G92" s="101"/>
      <c r="H92" s="101"/>
    </row>
    <row r="93" spans="2:8" s="1" customFormat="1" ht="20.25">
      <c r="B93" s="120"/>
      <c r="C93" s="120"/>
      <c r="D93" s="78"/>
      <c r="E93" s="78"/>
      <c r="F93" s="78"/>
      <c r="G93" s="101"/>
      <c r="H93" s="101"/>
    </row>
    <row r="94" spans="2:8" s="1" customFormat="1" ht="20.25">
      <c r="B94" s="120"/>
      <c r="C94" s="120"/>
      <c r="D94" s="78"/>
      <c r="E94" s="78"/>
      <c r="F94" s="78"/>
      <c r="G94" s="101"/>
      <c r="H94" s="101"/>
    </row>
    <row r="95" spans="2:8" s="1" customFormat="1" ht="20.25">
      <c r="B95" s="120"/>
      <c r="C95" s="120"/>
      <c r="D95" s="78"/>
      <c r="E95" s="78"/>
      <c r="F95" s="78"/>
      <c r="G95" s="101"/>
      <c r="H95" s="101"/>
    </row>
    <row r="96" spans="2:8" s="1" customFormat="1" ht="20.25">
      <c r="B96" s="120"/>
      <c r="C96" s="120"/>
      <c r="D96" s="78"/>
      <c r="E96" s="78"/>
      <c r="F96" s="78"/>
      <c r="G96" s="101"/>
      <c r="H96" s="101"/>
    </row>
    <row r="97" spans="2:8" s="1" customFormat="1" ht="20.25">
      <c r="B97" s="120"/>
      <c r="C97" s="120"/>
      <c r="D97" s="78"/>
      <c r="E97" s="78"/>
      <c r="F97" s="78"/>
      <c r="G97" s="101"/>
      <c r="H97" s="101"/>
    </row>
    <row r="98" spans="2:8" s="1" customFormat="1" ht="20.25">
      <c r="B98" s="120"/>
      <c r="C98" s="120"/>
      <c r="D98" s="78"/>
      <c r="E98" s="78"/>
      <c r="F98" s="78"/>
      <c r="G98" s="101"/>
      <c r="H98" s="101"/>
    </row>
    <row r="99" spans="2:8" s="1" customFormat="1" ht="20.25">
      <c r="B99" s="120"/>
      <c r="C99" s="120"/>
      <c r="D99" s="78"/>
      <c r="E99" s="78"/>
      <c r="F99" s="78"/>
      <c r="G99" s="101"/>
      <c r="H99" s="101"/>
    </row>
    <row r="100" spans="2:8" s="1" customFormat="1" ht="20.25">
      <c r="B100" s="120"/>
      <c r="C100" s="120"/>
      <c r="D100" s="78"/>
      <c r="E100" s="78"/>
      <c r="F100" s="78"/>
      <c r="G100" s="101"/>
      <c r="H100" s="101"/>
    </row>
    <row r="101" spans="2:8" s="1" customFormat="1" ht="20.25">
      <c r="B101" s="120"/>
      <c r="C101" s="120"/>
      <c r="D101" s="78"/>
      <c r="E101" s="78"/>
      <c r="F101" s="78"/>
      <c r="G101" s="101"/>
      <c r="H101" s="101"/>
    </row>
    <row r="102" spans="2:8" s="1" customFormat="1" ht="20.25">
      <c r="B102" s="120"/>
      <c r="C102" s="120"/>
      <c r="D102" s="78"/>
      <c r="E102" s="78"/>
      <c r="F102" s="78"/>
      <c r="G102" s="101"/>
      <c r="H102" s="101"/>
    </row>
    <row r="103" spans="2:8" s="1" customFormat="1" ht="20.25">
      <c r="B103" s="120"/>
      <c r="C103" s="120"/>
      <c r="D103" s="78"/>
      <c r="E103" s="78"/>
      <c r="F103" s="78"/>
      <c r="G103" s="101"/>
      <c r="H103" s="101"/>
    </row>
    <row r="104" spans="2:8" s="1" customFormat="1" ht="20.25">
      <c r="B104" s="120"/>
      <c r="C104" s="120"/>
      <c r="D104" s="78"/>
      <c r="E104" s="78"/>
      <c r="F104" s="78"/>
      <c r="G104" s="101"/>
      <c r="H104" s="101"/>
    </row>
    <row r="105" spans="2:8" s="1" customFormat="1" ht="20.25">
      <c r="B105" s="120"/>
      <c r="C105" s="120"/>
      <c r="D105" s="78"/>
      <c r="E105" s="78"/>
      <c r="F105" s="78"/>
      <c r="G105" s="101"/>
      <c r="H105" s="101"/>
    </row>
    <row r="106" spans="2:8" s="1" customFormat="1" ht="20.25">
      <c r="B106" s="120"/>
      <c r="C106" s="120"/>
      <c r="D106" s="78"/>
      <c r="E106" s="78"/>
      <c r="F106" s="78"/>
      <c r="G106" s="101"/>
      <c r="H106" s="101"/>
    </row>
    <row r="107" spans="2:8" s="1" customFormat="1" ht="20.25">
      <c r="B107" s="120"/>
      <c r="C107" s="120"/>
      <c r="D107" s="78"/>
      <c r="E107" s="78"/>
      <c r="F107" s="78"/>
      <c r="G107" s="101"/>
      <c r="H107" s="101"/>
    </row>
    <row r="108" spans="2:8" s="1" customFormat="1" ht="20.25">
      <c r="B108" s="120"/>
      <c r="C108" s="120"/>
      <c r="D108" s="78"/>
      <c r="E108" s="78"/>
      <c r="F108" s="78"/>
      <c r="G108" s="101"/>
      <c r="H108" s="101"/>
    </row>
    <row r="109" spans="2:8" s="1" customFormat="1" ht="20.25">
      <c r="B109" s="120"/>
      <c r="C109" s="120"/>
      <c r="D109" s="78"/>
      <c r="E109" s="78"/>
      <c r="F109" s="78"/>
      <c r="G109" s="101"/>
      <c r="H109" s="101"/>
    </row>
    <row r="110" spans="2:8" s="1" customFormat="1" ht="20.25">
      <c r="B110" s="120"/>
      <c r="C110" s="120"/>
      <c r="D110" s="78"/>
      <c r="E110" s="78"/>
      <c r="F110" s="78"/>
      <c r="G110" s="101"/>
      <c r="H110" s="101"/>
    </row>
    <row r="111" spans="2:8" s="1" customFormat="1" ht="20.25">
      <c r="B111" s="120"/>
      <c r="C111" s="120"/>
      <c r="D111" s="78"/>
      <c r="E111" s="78"/>
      <c r="F111" s="78"/>
      <c r="G111" s="101"/>
      <c r="H111" s="101"/>
    </row>
    <row r="112" spans="2:8" s="1" customFormat="1" ht="20.25">
      <c r="B112" s="120"/>
      <c r="C112" s="120"/>
      <c r="D112" s="78"/>
      <c r="E112" s="78"/>
      <c r="F112" s="78"/>
      <c r="G112" s="101"/>
      <c r="H112" s="101"/>
    </row>
    <row r="113" spans="2:8" s="1" customFormat="1" ht="20.25">
      <c r="B113" s="120"/>
      <c r="C113" s="120"/>
      <c r="D113" s="78"/>
      <c r="E113" s="78"/>
      <c r="F113" s="78"/>
      <c r="G113" s="101"/>
      <c r="H113" s="101"/>
    </row>
    <row r="114" spans="2:8" s="1" customFormat="1" ht="20.25">
      <c r="B114" s="120"/>
      <c r="C114" s="120"/>
      <c r="D114" s="78"/>
      <c r="E114" s="78"/>
      <c r="F114" s="78"/>
      <c r="G114" s="101"/>
      <c r="H114" s="101"/>
    </row>
    <row r="115" spans="2:8" s="1" customFormat="1" ht="20.25">
      <c r="B115" s="120"/>
      <c r="C115" s="120"/>
      <c r="D115" s="78"/>
      <c r="E115" s="78"/>
      <c r="F115" s="78"/>
      <c r="G115" s="101"/>
      <c r="H115" s="101"/>
    </row>
    <row r="116" spans="2:8" s="1" customFormat="1" ht="20.25">
      <c r="B116" s="120"/>
      <c r="C116" s="120"/>
      <c r="D116" s="78"/>
      <c r="E116" s="78"/>
      <c r="F116" s="78"/>
      <c r="G116" s="101"/>
      <c r="H116" s="101"/>
    </row>
    <row r="117" spans="2:8" s="1" customFormat="1" ht="20.25">
      <c r="B117" s="120"/>
      <c r="C117" s="120"/>
      <c r="D117" s="78"/>
      <c r="E117" s="78"/>
      <c r="F117" s="78"/>
      <c r="G117" s="101"/>
      <c r="H117" s="101"/>
    </row>
    <row r="118" spans="2:8" s="1" customFormat="1" ht="20.25">
      <c r="B118" s="120"/>
      <c r="C118" s="120"/>
      <c r="D118" s="78"/>
      <c r="E118" s="78"/>
      <c r="F118" s="78"/>
      <c r="G118" s="101"/>
      <c r="H118" s="101"/>
    </row>
    <row r="119" spans="2:8" s="1" customFormat="1" ht="20.25">
      <c r="B119" s="120"/>
      <c r="C119" s="120"/>
      <c r="D119" s="78"/>
      <c r="E119" s="78"/>
      <c r="F119" s="78"/>
      <c r="G119" s="101"/>
      <c r="H119" s="101"/>
    </row>
    <row r="120" spans="2:8" s="1" customFormat="1" ht="20.25">
      <c r="B120" s="120"/>
      <c r="C120" s="120"/>
      <c r="D120" s="78"/>
      <c r="E120" s="78"/>
      <c r="F120" s="78"/>
      <c r="G120" s="101"/>
      <c r="H120" s="101"/>
    </row>
    <row r="121" spans="2:8" s="1" customFormat="1" ht="20.25">
      <c r="B121" s="120"/>
      <c r="C121" s="120"/>
      <c r="D121" s="78"/>
      <c r="E121" s="78"/>
      <c r="F121" s="78"/>
      <c r="G121" s="101"/>
      <c r="H121" s="101"/>
    </row>
    <row r="122" spans="2:8" s="1" customFormat="1" ht="20.25">
      <c r="B122" s="120"/>
      <c r="C122" s="120"/>
      <c r="D122" s="78"/>
      <c r="E122" s="78"/>
      <c r="F122" s="78"/>
      <c r="G122" s="101"/>
      <c r="H122" s="101"/>
    </row>
    <row r="123" spans="2:8" s="1" customFormat="1" ht="20.25">
      <c r="B123" s="120"/>
      <c r="C123" s="120"/>
      <c r="D123" s="78"/>
      <c r="E123" s="78"/>
      <c r="F123" s="78"/>
      <c r="G123" s="101"/>
      <c r="H123" s="101"/>
    </row>
    <row r="124" spans="2:8" s="1" customFormat="1" ht="20.25">
      <c r="B124" s="120"/>
      <c r="C124" s="120"/>
      <c r="D124" s="78"/>
      <c r="E124" s="78"/>
      <c r="F124" s="78"/>
      <c r="G124" s="101"/>
      <c r="H124" s="101"/>
    </row>
    <row r="125" spans="2:8" s="1" customFormat="1" ht="20.25">
      <c r="B125" s="120"/>
      <c r="C125" s="120"/>
      <c r="D125" s="78"/>
      <c r="E125" s="78"/>
      <c r="F125" s="78"/>
      <c r="G125" s="101"/>
      <c r="H125" s="101"/>
    </row>
    <row r="126" spans="2:8" s="1" customFormat="1" ht="20.25">
      <c r="B126" s="120"/>
      <c r="C126" s="120"/>
      <c r="D126" s="78"/>
      <c r="E126" s="78"/>
      <c r="F126" s="78"/>
      <c r="G126" s="101"/>
      <c r="H126" s="101"/>
    </row>
    <row r="127" spans="2:8" s="1" customFormat="1" ht="20.25">
      <c r="B127" s="120"/>
      <c r="C127" s="120"/>
      <c r="D127" s="78"/>
      <c r="E127" s="78"/>
      <c r="F127" s="78"/>
      <c r="G127" s="101"/>
      <c r="H127" s="101"/>
    </row>
    <row r="128" spans="2:8" s="1" customFormat="1" ht="20.25">
      <c r="B128" s="120"/>
      <c r="C128" s="120"/>
      <c r="D128" s="78"/>
      <c r="E128" s="78"/>
      <c r="F128" s="78"/>
      <c r="G128" s="101"/>
      <c r="H128" s="101"/>
    </row>
    <row r="129" spans="2:8" s="1" customFormat="1" ht="20.25">
      <c r="B129" s="120"/>
      <c r="C129" s="120"/>
      <c r="D129" s="78"/>
      <c r="E129" s="78"/>
      <c r="F129" s="78"/>
      <c r="G129" s="101"/>
      <c r="H129" s="101"/>
    </row>
    <row r="130" spans="2:8" s="1" customFormat="1" ht="20.25">
      <c r="B130" s="120"/>
      <c r="C130" s="120"/>
      <c r="D130" s="78"/>
      <c r="E130" s="78"/>
      <c r="F130" s="78"/>
      <c r="G130" s="101"/>
      <c r="H130" s="101"/>
    </row>
    <row r="131" spans="2:8" s="1" customFormat="1" ht="20.25">
      <c r="B131" s="120"/>
      <c r="C131" s="120"/>
      <c r="D131" s="78"/>
      <c r="E131" s="78"/>
      <c r="F131" s="78"/>
      <c r="G131" s="101"/>
      <c r="H131" s="101"/>
    </row>
    <row r="132" spans="2:8" s="1" customFormat="1" ht="20.25">
      <c r="B132" s="120"/>
      <c r="C132" s="120"/>
      <c r="D132" s="78"/>
      <c r="E132" s="78"/>
      <c r="F132" s="78"/>
      <c r="G132" s="101"/>
      <c r="H132" s="101"/>
    </row>
    <row r="133" spans="2:8" s="1" customFormat="1" ht="20.25">
      <c r="B133" s="120"/>
      <c r="C133" s="120"/>
      <c r="D133" s="78"/>
      <c r="E133" s="78"/>
      <c r="F133" s="78"/>
      <c r="G133" s="101"/>
      <c r="H133" s="101"/>
    </row>
    <row r="134" spans="2:8" s="1" customFormat="1" ht="20.25">
      <c r="B134" s="120"/>
      <c r="C134" s="120"/>
      <c r="D134" s="78"/>
      <c r="E134" s="78"/>
      <c r="F134" s="78"/>
      <c r="G134" s="101"/>
      <c r="H134" s="101"/>
    </row>
    <row r="135" spans="2:8" s="1" customFormat="1" ht="20.25">
      <c r="B135" s="120"/>
      <c r="C135" s="120"/>
      <c r="D135" s="78"/>
      <c r="E135" s="78"/>
      <c r="F135" s="78"/>
      <c r="G135" s="101"/>
      <c r="H135" s="101"/>
    </row>
    <row r="136" spans="2:8" s="1" customFormat="1" ht="20.25">
      <c r="B136" s="120"/>
      <c r="C136" s="120"/>
      <c r="D136" s="78"/>
      <c r="E136" s="78"/>
      <c r="F136" s="78"/>
      <c r="G136" s="101"/>
      <c r="H136" s="101"/>
    </row>
    <row r="137" spans="2:8" s="1" customFormat="1" ht="20.25">
      <c r="B137" s="120"/>
      <c r="C137" s="120"/>
      <c r="D137" s="78"/>
      <c r="E137" s="78"/>
      <c r="F137" s="78"/>
      <c r="G137" s="101"/>
      <c r="H137" s="101"/>
    </row>
    <row r="138" spans="2:8" s="1" customFormat="1" ht="20.25">
      <c r="B138" s="120"/>
      <c r="C138" s="120"/>
      <c r="D138" s="78"/>
      <c r="E138" s="78"/>
      <c r="F138" s="78"/>
      <c r="G138" s="101"/>
      <c r="H138" s="101"/>
    </row>
    <row r="139" spans="2:8" s="1" customFormat="1" ht="20.25">
      <c r="B139" s="120"/>
      <c r="C139" s="120"/>
      <c r="D139" s="78"/>
      <c r="E139" s="78"/>
      <c r="F139" s="78"/>
      <c r="G139" s="101"/>
      <c r="H139" s="101"/>
    </row>
    <row r="140" spans="2:8" s="1" customFormat="1" ht="20.25">
      <c r="B140" s="120"/>
      <c r="C140" s="120"/>
      <c r="D140" s="78"/>
      <c r="E140" s="78"/>
      <c r="F140" s="78"/>
      <c r="G140" s="101"/>
      <c r="H140" s="101"/>
    </row>
    <row r="141" spans="2:8" s="1" customFormat="1" ht="20.25">
      <c r="B141" s="120"/>
      <c r="C141" s="120"/>
      <c r="D141" s="78"/>
      <c r="E141" s="78"/>
      <c r="F141" s="78"/>
      <c r="G141" s="101"/>
      <c r="H141" s="101"/>
    </row>
    <row r="142" spans="2:8" s="1" customFormat="1" ht="20.25">
      <c r="B142" s="120"/>
      <c r="C142" s="120"/>
      <c r="D142" s="78"/>
      <c r="E142" s="78"/>
      <c r="F142" s="78"/>
      <c r="G142" s="101"/>
      <c r="H142" s="101"/>
    </row>
    <row r="143" spans="2:8" s="1" customFormat="1" ht="20.25">
      <c r="B143" s="120"/>
      <c r="C143" s="120"/>
      <c r="D143" s="78"/>
      <c r="E143" s="78"/>
      <c r="F143" s="78"/>
      <c r="G143" s="101"/>
      <c r="H143" s="101"/>
    </row>
    <row r="144" spans="2:8" s="1" customFormat="1" ht="20.25">
      <c r="B144" s="120"/>
      <c r="C144" s="120"/>
      <c r="D144" s="78"/>
      <c r="E144" s="78"/>
      <c r="F144" s="78"/>
      <c r="G144" s="101"/>
      <c r="H144" s="101"/>
    </row>
    <row r="145" spans="2:8" s="1" customFormat="1" ht="20.25">
      <c r="B145" s="120"/>
      <c r="C145" s="120"/>
      <c r="D145" s="78"/>
      <c r="E145" s="78"/>
      <c r="F145" s="78"/>
      <c r="G145" s="101"/>
      <c r="H145" s="101"/>
    </row>
    <row r="146" spans="2:8" s="1" customFormat="1" ht="20.25">
      <c r="B146" s="120"/>
      <c r="C146" s="120"/>
      <c r="D146" s="78"/>
      <c r="E146" s="78"/>
      <c r="F146" s="78"/>
      <c r="G146" s="101"/>
      <c r="H146" s="101"/>
    </row>
    <row r="147" spans="2:8" s="1" customFormat="1" ht="20.25">
      <c r="B147" s="120"/>
      <c r="C147" s="120"/>
      <c r="D147" s="78"/>
      <c r="E147" s="78"/>
      <c r="F147" s="78"/>
      <c r="G147" s="101"/>
      <c r="H147" s="101"/>
    </row>
    <row r="148" spans="2:8" s="1" customFormat="1" ht="20.25">
      <c r="B148" s="120"/>
      <c r="C148" s="120"/>
      <c r="D148" s="78"/>
      <c r="E148" s="78"/>
      <c r="F148" s="78"/>
      <c r="G148" s="101"/>
      <c r="H148" s="101"/>
    </row>
    <row r="149" spans="2:8" s="1" customFormat="1" ht="20.25">
      <c r="B149" s="120"/>
      <c r="C149" s="120"/>
      <c r="D149" s="78"/>
      <c r="E149" s="78"/>
      <c r="F149" s="78"/>
      <c r="G149" s="101"/>
      <c r="H149" s="101"/>
    </row>
    <row r="150" spans="2:8" s="1" customFormat="1" ht="20.25">
      <c r="B150" s="120"/>
      <c r="C150" s="120"/>
      <c r="D150" s="78"/>
      <c r="E150" s="78"/>
      <c r="F150" s="78"/>
      <c r="G150" s="101"/>
      <c r="H150" s="101"/>
    </row>
    <row r="151" spans="2:8" s="1" customFormat="1" ht="20.25">
      <c r="B151" s="120"/>
      <c r="C151" s="120"/>
      <c r="D151" s="78"/>
      <c r="E151" s="78"/>
      <c r="F151" s="78"/>
      <c r="G151" s="101"/>
      <c r="H151" s="101"/>
    </row>
    <row r="152" spans="2:8" s="1" customFormat="1" ht="20.25">
      <c r="B152" s="120"/>
      <c r="C152" s="120"/>
      <c r="D152" s="78"/>
      <c r="E152" s="78"/>
      <c r="F152" s="78"/>
      <c r="G152" s="101"/>
      <c r="H152" s="101"/>
    </row>
    <row r="153" spans="2:8" s="1" customFormat="1" ht="20.25">
      <c r="B153" s="120"/>
      <c r="C153" s="120"/>
      <c r="D153" s="78"/>
      <c r="E153" s="78"/>
      <c r="F153" s="78"/>
      <c r="G153" s="101"/>
      <c r="H153" s="101"/>
    </row>
    <row r="154" spans="2:8" s="1" customFormat="1" ht="20.25">
      <c r="B154" s="120"/>
      <c r="C154" s="120"/>
      <c r="D154" s="78"/>
      <c r="E154" s="78"/>
      <c r="F154" s="78"/>
      <c r="G154" s="101"/>
      <c r="H154" s="101"/>
    </row>
    <row r="155" spans="2:8" s="1" customFormat="1" ht="20.25">
      <c r="B155" s="120"/>
      <c r="C155" s="120"/>
      <c r="D155" s="78"/>
      <c r="E155" s="78"/>
      <c r="F155" s="78"/>
      <c r="G155" s="101"/>
      <c r="H155" s="101"/>
    </row>
    <row r="156" spans="2:8" s="1" customFormat="1" ht="20.25">
      <c r="B156" s="120"/>
      <c r="C156" s="120"/>
      <c r="D156" s="78"/>
      <c r="E156" s="78"/>
      <c r="F156" s="78"/>
      <c r="G156" s="101"/>
      <c r="H156" s="101"/>
    </row>
    <row r="157" spans="2:8" s="1" customFormat="1" ht="20.25">
      <c r="B157" s="120"/>
      <c r="C157" s="120"/>
      <c r="D157" s="78"/>
      <c r="E157" s="78"/>
      <c r="F157" s="78"/>
      <c r="G157" s="101"/>
      <c r="H157" s="101"/>
    </row>
    <row r="158" spans="2:8" s="1" customFormat="1" ht="20.25">
      <c r="B158" s="120"/>
      <c r="C158" s="120"/>
      <c r="D158" s="78"/>
      <c r="E158" s="78"/>
      <c r="F158" s="78"/>
      <c r="G158" s="101"/>
      <c r="H158" s="101"/>
    </row>
    <row r="159" spans="2:8" s="1" customFormat="1" ht="20.25">
      <c r="B159" s="120"/>
      <c r="C159" s="120"/>
      <c r="D159" s="78"/>
      <c r="E159" s="78"/>
      <c r="F159" s="78"/>
      <c r="G159" s="101"/>
      <c r="H159" s="101"/>
    </row>
    <row r="160" spans="2:8" s="1" customFormat="1" ht="20.25">
      <c r="B160" s="120"/>
      <c r="C160" s="120"/>
      <c r="D160" s="78"/>
      <c r="E160" s="78"/>
      <c r="F160" s="78"/>
      <c r="G160" s="101"/>
      <c r="H160" s="101"/>
    </row>
    <row r="161" spans="2:8" s="1" customFormat="1" ht="20.25">
      <c r="B161" s="120"/>
      <c r="C161" s="120"/>
      <c r="D161" s="78"/>
      <c r="E161" s="78"/>
      <c r="F161" s="78"/>
      <c r="G161" s="101"/>
      <c r="H161" s="101"/>
    </row>
    <row r="162" spans="2:8" s="1" customFormat="1" ht="20.25">
      <c r="B162" s="120"/>
      <c r="C162" s="120"/>
      <c r="D162" s="78"/>
      <c r="E162" s="78"/>
      <c r="F162" s="78"/>
      <c r="G162" s="101"/>
      <c r="H162" s="101"/>
    </row>
    <row r="163" spans="2:8" s="1" customFormat="1" ht="20.25">
      <c r="B163" s="120"/>
      <c r="C163" s="120"/>
      <c r="D163" s="78"/>
      <c r="E163" s="78"/>
      <c r="F163" s="78"/>
      <c r="G163" s="101"/>
      <c r="H163" s="101"/>
    </row>
    <row r="164" spans="2:8" s="1" customFormat="1" ht="20.25">
      <c r="B164" s="120"/>
      <c r="C164" s="120"/>
      <c r="D164" s="78"/>
      <c r="E164" s="78"/>
      <c r="F164" s="78"/>
      <c r="G164" s="101"/>
      <c r="H164" s="101"/>
    </row>
    <row r="165" spans="2:8" s="1" customFormat="1" ht="20.25">
      <c r="B165" s="120"/>
      <c r="C165" s="120"/>
      <c r="D165" s="78"/>
      <c r="E165" s="78"/>
      <c r="F165" s="78"/>
      <c r="G165" s="101"/>
      <c r="H165" s="101"/>
    </row>
    <row r="166" spans="2:8" s="1" customFormat="1" ht="20.25">
      <c r="B166" s="120"/>
      <c r="C166" s="120"/>
      <c r="D166" s="78"/>
      <c r="E166" s="78"/>
      <c r="F166" s="78"/>
      <c r="G166" s="101"/>
      <c r="H166" s="101"/>
    </row>
    <row r="167" spans="2:8" s="1" customFormat="1" ht="20.25">
      <c r="B167" s="120"/>
      <c r="C167" s="120"/>
      <c r="D167" s="78"/>
      <c r="E167" s="78"/>
      <c r="F167" s="78"/>
      <c r="G167" s="101"/>
      <c r="H167" s="101"/>
    </row>
    <row r="168" spans="2:8" s="1" customFormat="1" ht="20.25">
      <c r="B168" s="120"/>
      <c r="C168" s="120"/>
      <c r="D168" s="78"/>
      <c r="E168" s="78"/>
      <c r="F168" s="78"/>
      <c r="G168" s="101"/>
      <c r="H168" s="101"/>
    </row>
    <row r="169" spans="2:8" s="1" customFormat="1" ht="20.25">
      <c r="B169" s="120"/>
      <c r="C169" s="120"/>
      <c r="D169" s="78"/>
      <c r="E169" s="78"/>
      <c r="F169" s="78"/>
      <c r="G169" s="101"/>
      <c r="H169" s="101"/>
    </row>
    <row r="170" spans="2:8" s="1" customFormat="1" ht="20.25">
      <c r="B170" s="120"/>
      <c r="C170" s="120"/>
      <c r="D170" s="78"/>
      <c r="E170" s="78"/>
      <c r="F170" s="78"/>
      <c r="G170" s="101"/>
      <c r="H170" s="101"/>
    </row>
    <row r="171" spans="2:8" s="1" customFormat="1" ht="20.25">
      <c r="B171" s="120"/>
      <c r="C171" s="120"/>
      <c r="D171" s="78"/>
      <c r="E171" s="78"/>
      <c r="F171" s="78"/>
      <c r="G171" s="101"/>
      <c r="H171" s="101"/>
    </row>
    <row r="172" spans="2:8" s="1" customFormat="1" ht="20.25">
      <c r="B172" s="120"/>
      <c r="C172" s="120"/>
      <c r="D172" s="78"/>
      <c r="E172" s="78"/>
      <c r="F172" s="78"/>
      <c r="G172" s="101"/>
      <c r="H172" s="101"/>
    </row>
    <row r="173" spans="2:8" s="1" customFormat="1" ht="20.25">
      <c r="B173" s="120"/>
      <c r="C173" s="120"/>
      <c r="D173" s="78"/>
      <c r="E173" s="78"/>
      <c r="F173" s="78"/>
      <c r="G173" s="101"/>
      <c r="H173" s="101"/>
    </row>
    <row r="174" spans="2:8" s="1" customFormat="1" ht="20.25">
      <c r="B174" s="120"/>
      <c r="C174" s="120"/>
      <c r="D174" s="78"/>
      <c r="E174" s="78"/>
      <c r="F174" s="78"/>
      <c r="G174" s="101"/>
      <c r="H174" s="101"/>
    </row>
    <row r="175" spans="2:8" s="1" customFormat="1" ht="20.25">
      <c r="B175" s="120"/>
      <c r="C175" s="120"/>
      <c r="D175" s="78"/>
      <c r="E175" s="78"/>
      <c r="F175" s="78"/>
      <c r="G175" s="101"/>
      <c r="H175" s="101"/>
    </row>
    <row r="176" spans="2:8" s="1" customFormat="1" ht="20.25">
      <c r="B176" s="120"/>
      <c r="C176" s="120"/>
      <c r="D176" s="78"/>
      <c r="E176" s="78"/>
      <c r="F176" s="78"/>
      <c r="G176" s="101"/>
      <c r="H176" s="101"/>
    </row>
    <row r="177" spans="2:8" s="1" customFormat="1" ht="20.25">
      <c r="B177" s="120"/>
      <c r="C177" s="120"/>
      <c r="D177" s="78"/>
      <c r="E177" s="78"/>
      <c r="F177" s="78"/>
      <c r="G177" s="101"/>
      <c r="H177" s="101"/>
    </row>
    <row r="178" spans="2:8" s="1" customFormat="1" ht="20.25">
      <c r="B178" s="120"/>
      <c r="C178" s="120"/>
      <c r="D178" s="78"/>
      <c r="E178" s="78"/>
      <c r="F178" s="78"/>
      <c r="G178" s="101"/>
      <c r="H178" s="101"/>
    </row>
    <row r="179" spans="2:8" s="1" customFormat="1" ht="20.25">
      <c r="B179" s="120"/>
      <c r="C179" s="120"/>
      <c r="D179" s="78"/>
      <c r="E179" s="78"/>
      <c r="F179" s="78"/>
      <c r="G179" s="101"/>
      <c r="H179" s="101"/>
    </row>
    <row r="180" spans="2:8" s="1" customFormat="1" ht="20.25">
      <c r="B180" s="120"/>
      <c r="C180" s="120"/>
      <c r="D180" s="78"/>
      <c r="E180" s="78"/>
      <c r="F180" s="78"/>
      <c r="G180" s="101"/>
      <c r="H180" s="101"/>
    </row>
    <row r="181" spans="2:8" s="1" customFormat="1" ht="20.25">
      <c r="B181" s="120"/>
      <c r="C181" s="120"/>
      <c r="D181" s="78"/>
      <c r="E181" s="78"/>
      <c r="F181" s="78"/>
      <c r="G181" s="101"/>
      <c r="H181" s="101"/>
    </row>
  </sheetData>
  <mergeCells count="3">
    <mergeCell ref="B8:H8"/>
    <mergeCell ref="A11:B11"/>
    <mergeCell ref="A12:B12"/>
  </mergeCells>
  <pageMargins left="0.6692913385826772" right="0.23622047244094491" top="0.39370078740157483" bottom="0.31496062992125984" header="0" footer="0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I166"/>
  <sheetViews>
    <sheetView tabSelected="1" view="pageBreakPreview" zoomScale="80" zoomScaleNormal="75" zoomScaleSheetLayoutView="80" workbookViewId="0">
      <selection activeCell="E7" sqref="E7"/>
    </sheetView>
  </sheetViews>
  <sheetFormatPr defaultRowHeight="20.25"/>
  <cols>
    <col min="1" max="1" width="5.5703125" bestFit="1" customWidth="1"/>
    <col min="2" max="2" width="66.42578125" style="108" customWidth="1"/>
    <col min="3" max="3" width="43" style="84" customWidth="1"/>
    <col min="4" max="4" width="22.7109375" style="104" customWidth="1"/>
    <col min="5" max="5" width="24.85546875" style="104" customWidth="1"/>
    <col min="6" max="6" width="27.28515625" style="104" customWidth="1"/>
    <col min="7" max="7" width="24.85546875" style="104" customWidth="1"/>
    <col min="8" max="8" width="7.28515625" customWidth="1"/>
    <col min="9" max="9" width="13" customWidth="1"/>
    <col min="10" max="10" width="6.85546875" customWidth="1"/>
    <col min="11" max="11" width="10.28515625" customWidth="1"/>
    <col min="12" max="12" width="10.5703125" bestFit="1" customWidth="1"/>
  </cols>
  <sheetData>
    <row r="1" spans="1:9" s="164" customFormat="1" ht="69" customHeight="1">
      <c r="A1" s="184" t="s">
        <v>201</v>
      </c>
      <c r="B1" s="184"/>
      <c r="C1" s="184"/>
      <c r="D1" s="184"/>
      <c r="E1" s="184"/>
      <c r="F1" s="184"/>
      <c r="G1" s="184"/>
    </row>
    <row r="2" spans="1:9" s="164" customFormat="1">
      <c r="B2" s="161"/>
      <c r="C2" s="162"/>
      <c r="D2" s="162"/>
      <c r="E2" s="162"/>
      <c r="F2" s="162"/>
      <c r="G2" s="162"/>
    </row>
    <row r="3" spans="1:9" s="164" customFormat="1" ht="18" customHeight="1">
      <c r="A3" s="181" t="s">
        <v>308</v>
      </c>
      <c r="B3" s="187" t="s">
        <v>60</v>
      </c>
      <c r="C3" s="189" t="s">
        <v>366</v>
      </c>
      <c r="D3" s="185" t="s">
        <v>218</v>
      </c>
      <c r="E3" s="186"/>
      <c r="F3" s="183" t="s">
        <v>371</v>
      </c>
      <c r="G3" s="183" t="s">
        <v>372</v>
      </c>
    </row>
    <row r="4" spans="1:9" s="164" customFormat="1" ht="61.9" customHeight="1">
      <c r="A4" s="182"/>
      <c r="B4" s="188"/>
      <c r="C4" s="190"/>
      <c r="D4" s="72" t="s">
        <v>369</v>
      </c>
      <c r="E4" s="72" t="s">
        <v>370</v>
      </c>
      <c r="F4" s="183"/>
      <c r="G4" s="183"/>
      <c r="I4" s="170"/>
    </row>
    <row r="5" spans="1:9" s="164" customFormat="1" ht="126">
      <c r="A5" s="166">
        <v>1</v>
      </c>
      <c r="B5" s="119" t="s">
        <v>351</v>
      </c>
      <c r="C5" s="94" t="s">
        <v>346</v>
      </c>
      <c r="D5" s="72" t="s">
        <v>368</v>
      </c>
      <c r="E5" s="72" t="s">
        <v>368</v>
      </c>
      <c r="F5" s="72" t="s">
        <v>373</v>
      </c>
      <c r="G5" s="94" t="s">
        <v>374</v>
      </c>
      <c r="H5" s="167"/>
      <c r="I5" s="171"/>
    </row>
    <row r="6" spans="1:9" s="164" customFormat="1" ht="126">
      <c r="A6" s="166">
        <v>2</v>
      </c>
      <c r="B6" s="119" t="s">
        <v>352</v>
      </c>
      <c r="C6" s="94" t="s">
        <v>281</v>
      </c>
      <c r="D6" s="72" t="s">
        <v>368</v>
      </c>
      <c r="E6" s="72" t="s">
        <v>368</v>
      </c>
      <c r="F6" s="72" t="s">
        <v>373</v>
      </c>
      <c r="G6" s="94" t="s">
        <v>374</v>
      </c>
      <c r="H6" s="167"/>
    </row>
    <row r="7" spans="1:9" s="168" customFormat="1" ht="126">
      <c r="A7" s="166">
        <v>3</v>
      </c>
      <c r="B7" s="119" t="s">
        <v>353</v>
      </c>
      <c r="C7" s="94" t="s">
        <v>325</v>
      </c>
      <c r="D7" s="72" t="s">
        <v>367</v>
      </c>
      <c r="E7" s="72" t="str">
        <f>D7</f>
        <v>3 квартал</v>
      </c>
      <c r="F7" s="72" t="s">
        <v>373</v>
      </c>
      <c r="G7" s="94" t="s">
        <v>374</v>
      </c>
    </row>
    <row r="8" spans="1:9" s="164" customFormat="1" ht="126">
      <c r="A8" s="166">
        <v>4</v>
      </c>
      <c r="B8" s="159" t="s">
        <v>354</v>
      </c>
      <c r="C8" s="94" t="s">
        <v>330</v>
      </c>
      <c r="D8" s="72" t="s">
        <v>368</v>
      </c>
      <c r="E8" s="72" t="s">
        <v>367</v>
      </c>
      <c r="F8" s="72" t="s">
        <v>373</v>
      </c>
      <c r="G8" s="94" t="s">
        <v>374</v>
      </c>
      <c r="H8" s="167"/>
    </row>
    <row r="9" spans="1:9" s="164" customFormat="1" ht="126">
      <c r="A9" s="166">
        <v>5</v>
      </c>
      <c r="B9" s="119" t="s">
        <v>365</v>
      </c>
      <c r="C9" s="94" t="s">
        <v>281</v>
      </c>
      <c r="D9" s="72" t="s">
        <v>368</v>
      </c>
      <c r="E9" s="72" t="s">
        <v>367</v>
      </c>
      <c r="F9" s="72" t="s">
        <v>373</v>
      </c>
      <c r="G9" s="94" t="s">
        <v>374</v>
      </c>
      <c r="H9" s="167"/>
    </row>
    <row r="10" spans="1:9" s="164" customFormat="1" ht="126">
      <c r="A10" s="166">
        <v>6</v>
      </c>
      <c r="B10" s="119" t="s">
        <v>364</v>
      </c>
      <c r="C10" s="94" t="s">
        <v>220</v>
      </c>
      <c r="D10" s="72" t="s">
        <v>367</v>
      </c>
      <c r="E10" s="72" t="s">
        <v>367</v>
      </c>
      <c r="F10" s="72" t="s">
        <v>373</v>
      </c>
      <c r="G10" s="94" t="s">
        <v>374</v>
      </c>
      <c r="H10" s="167"/>
    </row>
    <row r="11" spans="1:9" s="164" customFormat="1" ht="126">
      <c r="A11" s="166">
        <v>7</v>
      </c>
      <c r="B11" s="119" t="s">
        <v>363</v>
      </c>
      <c r="C11" s="94" t="s">
        <v>17</v>
      </c>
      <c r="D11" s="72" t="s">
        <v>367</v>
      </c>
      <c r="E11" s="72" t="s">
        <v>367</v>
      </c>
      <c r="F11" s="72" t="s">
        <v>373</v>
      </c>
      <c r="G11" s="94" t="s">
        <v>374</v>
      </c>
      <c r="H11" s="167"/>
    </row>
    <row r="12" spans="1:9" s="164" customFormat="1" ht="126">
      <c r="A12" s="166">
        <v>8</v>
      </c>
      <c r="B12" s="119" t="s">
        <v>362</v>
      </c>
      <c r="C12" s="94" t="s">
        <v>286</v>
      </c>
      <c r="D12" s="72" t="s">
        <v>368</v>
      </c>
      <c r="E12" s="72" t="s">
        <v>367</v>
      </c>
      <c r="F12" s="72" t="s">
        <v>373</v>
      </c>
      <c r="G12" s="94" t="s">
        <v>374</v>
      </c>
      <c r="H12" s="167"/>
    </row>
    <row r="13" spans="1:9" s="164" customFormat="1" ht="126">
      <c r="A13" s="166">
        <v>9</v>
      </c>
      <c r="B13" s="119" t="s">
        <v>361</v>
      </c>
      <c r="C13" s="94" t="s">
        <v>349</v>
      </c>
      <c r="D13" s="72" t="s">
        <v>367</v>
      </c>
      <c r="E13" s="72" t="s">
        <v>367</v>
      </c>
      <c r="F13" s="72" t="s">
        <v>373</v>
      </c>
      <c r="G13" s="94" t="s">
        <v>374</v>
      </c>
      <c r="H13" s="167"/>
    </row>
    <row r="14" spans="1:9" s="168" customFormat="1" ht="126">
      <c r="A14" s="166">
        <v>10</v>
      </c>
      <c r="B14" s="119" t="s">
        <v>360</v>
      </c>
      <c r="C14" s="94" t="s">
        <v>219</v>
      </c>
      <c r="D14" s="72" t="s">
        <v>368</v>
      </c>
      <c r="E14" s="72" t="s">
        <v>367</v>
      </c>
      <c r="F14" s="72" t="s">
        <v>373</v>
      </c>
      <c r="G14" s="94" t="s">
        <v>374</v>
      </c>
    </row>
    <row r="15" spans="1:9" s="164" customFormat="1" ht="126">
      <c r="A15" s="166">
        <v>11</v>
      </c>
      <c r="B15" s="119" t="s">
        <v>359</v>
      </c>
      <c r="C15" s="94" t="s">
        <v>252</v>
      </c>
      <c r="D15" s="72" t="s">
        <v>368</v>
      </c>
      <c r="E15" s="72" t="s">
        <v>367</v>
      </c>
      <c r="F15" s="72" t="s">
        <v>373</v>
      </c>
      <c r="G15" s="94" t="s">
        <v>374</v>
      </c>
      <c r="H15" s="167"/>
    </row>
    <row r="16" spans="1:9" s="164" customFormat="1" ht="126">
      <c r="A16" s="166">
        <v>12</v>
      </c>
      <c r="B16" s="159" t="s">
        <v>358</v>
      </c>
      <c r="C16" s="94" t="s">
        <v>17</v>
      </c>
      <c r="D16" s="72" t="s">
        <v>368</v>
      </c>
      <c r="E16" s="72" t="s">
        <v>367</v>
      </c>
      <c r="F16" s="72" t="s">
        <v>373</v>
      </c>
      <c r="G16" s="94" t="s">
        <v>374</v>
      </c>
      <c r="H16" s="167"/>
    </row>
    <row r="17" spans="1:8" s="164" customFormat="1" ht="126">
      <c r="A17" s="166">
        <v>13</v>
      </c>
      <c r="B17" s="159" t="s">
        <v>357</v>
      </c>
      <c r="C17" s="94" t="s">
        <v>133</v>
      </c>
      <c r="D17" s="72" t="s">
        <v>368</v>
      </c>
      <c r="E17" s="72" t="s">
        <v>367</v>
      </c>
      <c r="F17" s="72" t="s">
        <v>373</v>
      </c>
      <c r="G17" s="94" t="s">
        <v>374</v>
      </c>
    </row>
    <row r="18" spans="1:8" s="164" customFormat="1" ht="126">
      <c r="A18" s="166">
        <v>14</v>
      </c>
      <c r="B18" s="119" t="s">
        <v>356</v>
      </c>
      <c r="C18" s="94" t="s">
        <v>345</v>
      </c>
      <c r="D18" s="72" t="s">
        <v>368</v>
      </c>
      <c r="E18" s="72" t="s">
        <v>368</v>
      </c>
      <c r="F18" s="72" t="s">
        <v>373</v>
      </c>
      <c r="G18" s="94" t="s">
        <v>374</v>
      </c>
      <c r="H18" s="167"/>
    </row>
    <row r="19" spans="1:8" s="164" customFormat="1" ht="126">
      <c r="A19" s="166">
        <v>15</v>
      </c>
      <c r="B19" s="119" t="s">
        <v>355</v>
      </c>
      <c r="C19" s="94" t="s">
        <v>279</v>
      </c>
      <c r="D19" s="72" t="s">
        <v>368</v>
      </c>
      <c r="E19" s="72" t="s">
        <v>368</v>
      </c>
      <c r="F19" s="72" t="s">
        <v>373</v>
      </c>
      <c r="G19" s="94" t="s">
        <v>374</v>
      </c>
      <c r="H19" s="167"/>
    </row>
    <row r="20" spans="1:8" s="164" customFormat="1" ht="126">
      <c r="A20" s="166">
        <v>16</v>
      </c>
      <c r="B20" s="119" t="s">
        <v>350</v>
      </c>
      <c r="C20" s="94" t="s">
        <v>223</v>
      </c>
      <c r="D20" s="72" t="s">
        <v>367</v>
      </c>
      <c r="E20" s="72" t="s">
        <v>367</v>
      </c>
      <c r="F20" s="72" t="s">
        <v>373</v>
      </c>
      <c r="G20" s="94" t="s">
        <v>374</v>
      </c>
      <c r="H20" s="167"/>
    </row>
    <row r="21" spans="1:8" s="164" customFormat="1">
      <c r="B21" s="161"/>
      <c r="C21" s="162"/>
      <c r="D21" s="162"/>
      <c r="E21" s="162"/>
      <c r="F21" s="162"/>
      <c r="G21" s="162"/>
      <c r="H21" s="169"/>
    </row>
    <row r="22" spans="1:8" s="164" customFormat="1" ht="18.600000000000001" customHeight="1">
      <c r="B22" s="165" t="s">
        <v>247</v>
      </c>
      <c r="C22" s="162"/>
      <c r="D22" s="162"/>
      <c r="E22" s="162"/>
      <c r="F22" s="162" t="s">
        <v>31</v>
      </c>
      <c r="G22" s="162"/>
    </row>
    <row r="23" spans="1:8" s="164" customFormat="1" ht="23.45" customHeight="1">
      <c r="B23" s="161" t="s">
        <v>29</v>
      </c>
      <c r="C23" s="162"/>
      <c r="D23" s="163"/>
      <c r="E23" s="162"/>
      <c r="F23" s="162"/>
      <c r="G23" s="162"/>
    </row>
    <row r="24" spans="1:8" s="1" customFormat="1">
      <c r="B24" s="108"/>
      <c r="C24" s="78"/>
      <c r="D24" s="101"/>
      <c r="E24" s="101"/>
      <c r="F24" s="101"/>
      <c r="G24" s="101"/>
    </row>
    <row r="25" spans="1:8" s="1" customFormat="1">
      <c r="B25" s="108"/>
      <c r="C25" s="78"/>
      <c r="D25" s="101"/>
      <c r="E25" s="101"/>
      <c r="F25" s="101"/>
      <c r="G25" s="101"/>
    </row>
    <row r="26" spans="1:8" s="1" customFormat="1">
      <c r="B26" s="160"/>
      <c r="C26" s="79"/>
      <c r="D26" s="102"/>
      <c r="E26" s="101"/>
      <c r="F26" s="101"/>
      <c r="G26" s="101"/>
    </row>
    <row r="27" spans="1:8" s="1" customFormat="1">
      <c r="B27" s="108"/>
      <c r="C27" s="78"/>
      <c r="D27" s="103"/>
      <c r="E27" s="101"/>
      <c r="F27" s="101"/>
      <c r="G27" s="101"/>
    </row>
    <row r="28" spans="1:8" s="1" customFormat="1">
      <c r="B28" s="108"/>
      <c r="C28" s="78"/>
      <c r="D28" s="101"/>
      <c r="E28" s="101"/>
      <c r="F28" s="101"/>
      <c r="G28" s="101"/>
    </row>
    <row r="29" spans="1:8" s="1" customFormat="1">
      <c r="B29" s="108"/>
      <c r="C29" s="78"/>
      <c r="D29" s="101"/>
      <c r="E29" s="101"/>
      <c r="F29" s="101"/>
      <c r="G29" s="101"/>
    </row>
    <row r="30" spans="1:8" s="1" customFormat="1">
      <c r="B30" s="108"/>
      <c r="C30" s="78"/>
      <c r="D30" s="101"/>
      <c r="E30" s="101"/>
      <c r="F30" s="101"/>
      <c r="G30" s="101"/>
    </row>
    <row r="31" spans="1:8" s="1" customFormat="1">
      <c r="B31" s="108"/>
      <c r="C31" s="78"/>
      <c r="D31" s="101"/>
      <c r="E31" s="101"/>
      <c r="F31" s="101"/>
      <c r="G31" s="101"/>
    </row>
    <row r="32" spans="1:8" s="1" customFormat="1">
      <c r="B32" s="108"/>
      <c r="C32" s="78"/>
      <c r="D32" s="101"/>
      <c r="E32" s="101"/>
      <c r="F32" s="101"/>
      <c r="G32" s="101"/>
    </row>
    <row r="33" spans="2:7" s="1" customFormat="1">
      <c r="B33" s="108"/>
      <c r="C33" s="78"/>
      <c r="D33" s="101"/>
      <c r="E33" s="101"/>
      <c r="F33" s="101"/>
      <c r="G33" s="101"/>
    </row>
    <row r="34" spans="2:7" s="1" customFormat="1">
      <c r="B34" s="108"/>
      <c r="C34" s="78"/>
      <c r="D34" s="101"/>
      <c r="E34" s="101"/>
      <c r="F34" s="101"/>
      <c r="G34" s="101"/>
    </row>
    <row r="35" spans="2:7" s="1" customFormat="1">
      <c r="B35" s="108"/>
      <c r="C35" s="78"/>
      <c r="D35" s="101"/>
      <c r="E35" s="101"/>
      <c r="F35" s="101"/>
      <c r="G35" s="101"/>
    </row>
    <row r="36" spans="2:7" s="1" customFormat="1">
      <c r="B36" s="108"/>
      <c r="C36" s="78"/>
      <c r="D36" s="101"/>
      <c r="E36" s="101"/>
      <c r="F36" s="101"/>
      <c r="G36" s="101"/>
    </row>
    <row r="37" spans="2:7" s="1" customFormat="1">
      <c r="B37" s="108"/>
      <c r="C37" s="78"/>
      <c r="D37" s="101"/>
      <c r="E37" s="101"/>
      <c r="F37" s="101"/>
      <c r="G37" s="101"/>
    </row>
    <row r="38" spans="2:7" s="1" customFormat="1">
      <c r="B38" s="108"/>
      <c r="C38" s="78"/>
      <c r="D38" s="101"/>
      <c r="E38" s="101"/>
      <c r="F38" s="101"/>
      <c r="G38" s="101"/>
    </row>
    <row r="39" spans="2:7" s="1" customFormat="1">
      <c r="B39" s="108"/>
      <c r="C39" s="78"/>
      <c r="D39" s="101"/>
      <c r="E39" s="101"/>
      <c r="F39" s="101"/>
      <c r="G39" s="101"/>
    </row>
    <row r="40" spans="2:7" s="1" customFormat="1">
      <c r="B40" s="108"/>
      <c r="C40" s="78"/>
      <c r="D40" s="101"/>
      <c r="E40" s="101"/>
      <c r="F40" s="101"/>
      <c r="G40" s="101"/>
    </row>
    <row r="41" spans="2:7" s="1" customFormat="1">
      <c r="B41" s="108"/>
      <c r="C41" s="78"/>
      <c r="D41" s="101"/>
      <c r="E41" s="101"/>
      <c r="F41" s="101"/>
      <c r="G41" s="101"/>
    </row>
    <row r="42" spans="2:7" s="1" customFormat="1">
      <c r="B42" s="108"/>
      <c r="C42" s="78"/>
      <c r="D42" s="101"/>
      <c r="E42" s="101"/>
      <c r="F42" s="101"/>
      <c r="G42" s="101"/>
    </row>
    <row r="43" spans="2:7" s="1" customFormat="1">
      <c r="B43" s="108"/>
      <c r="C43" s="78"/>
      <c r="D43" s="101"/>
      <c r="E43" s="101"/>
      <c r="F43" s="101"/>
      <c r="G43" s="101"/>
    </row>
    <row r="44" spans="2:7" s="1" customFormat="1">
      <c r="B44" s="108"/>
      <c r="C44" s="78"/>
      <c r="D44" s="101"/>
      <c r="E44" s="101"/>
      <c r="F44" s="101"/>
      <c r="G44" s="101"/>
    </row>
    <row r="45" spans="2:7" s="1" customFormat="1">
      <c r="B45" s="108"/>
      <c r="C45" s="78"/>
      <c r="D45" s="101"/>
      <c r="E45" s="101"/>
      <c r="F45" s="101"/>
      <c r="G45" s="101"/>
    </row>
    <row r="46" spans="2:7" s="1" customFormat="1">
      <c r="B46" s="108"/>
      <c r="C46" s="78"/>
      <c r="D46" s="101"/>
      <c r="E46" s="101"/>
      <c r="F46" s="101"/>
      <c r="G46" s="101"/>
    </row>
    <row r="47" spans="2:7" s="1" customFormat="1">
      <c r="B47" s="108"/>
      <c r="C47" s="78"/>
      <c r="D47" s="101"/>
      <c r="E47" s="101"/>
      <c r="F47" s="101"/>
      <c r="G47" s="101"/>
    </row>
    <row r="48" spans="2:7" s="1" customFormat="1">
      <c r="B48" s="108"/>
      <c r="C48" s="78"/>
      <c r="D48" s="101"/>
      <c r="E48" s="101"/>
      <c r="F48" s="101"/>
      <c r="G48" s="101"/>
    </row>
    <row r="49" spans="2:7" s="1" customFormat="1">
      <c r="B49" s="108"/>
      <c r="C49" s="78"/>
      <c r="D49" s="101"/>
      <c r="E49" s="101"/>
      <c r="F49" s="101"/>
      <c r="G49" s="101"/>
    </row>
    <row r="50" spans="2:7" s="1" customFormat="1">
      <c r="B50" s="108"/>
      <c r="C50" s="78"/>
      <c r="D50" s="101"/>
      <c r="E50" s="101"/>
      <c r="F50" s="101"/>
      <c r="G50" s="101"/>
    </row>
    <row r="51" spans="2:7" s="1" customFormat="1">
      <c r="B51" s="108"/>
      <c r="C51" s="78"/>
      <c r="D51" s="101"/>
      <c r="E51" s="101"/>
      <c r="F51" s="101"/>
      <c r="G51" s="101"/>
    </row>
    <row r="52" spans="2:7" s="1" customFormat="1">
      <c r="B52" s="108"/>
      <c r="C52" s="78"/>
      <c r="D52" s="101"/>
      <c r="E52" s="101"/>
      <c r="F52" s="101"/>
      <c r="G52" s="101"/>
    </row>
    <row r="53" spans="2:7" s="1" customFormat="1">
      <c r="B53" s="108"/>
      <c r="C53" s="78"/>
      <c r="D53" s="101"/>
      <c r="E53" s="101"/>
      <c r="F53" s="101"/>
      <c r="G53" s="101"/>
    </row>
    <row r="54" spans="2:7" s="1" customFormat="1">
      <c r="B54" s="108"/>
      <c r="C54" s="78"/>
      <c r="D54" s="101"/>
      <c r="E54" s="101"/>
      <c r="F54" s="101"/>
      <c r="G54" s="101"/>
    </row>
    <row r="55" spans="2:7" s="1" customFormat="1">
      <c r="B55" s="108"/>
      <c r="C55" s="78"/>
      <c r="D55" s="101"/>
      <c r="E55" s="101"/>
      <c r="F55" s="101"/>
      <c r="G55" s="101"/>
    </row>
    <row r="56" spans="2:7" s="1" customFormat="1">
      <c r="B56" s="108"/>
      <c r="C56" s="78"/>
      <c r="D56" s="101"/>
      <c r="E56" s="101"/>
      <c r="F56" s="101"/>
      <c r="G56" s="101"/>
    </row>
    <row r="57" spans="2:7" s="1" customFormat="1">
      <c r="B57" s="108"/>
      <c r="C57" s="78"/>
      <c r="D57" s="101"/>
      <c r="E57" s="101"/>
      <c r="F57" s="101"/>
      <c r="G57" s="101"/>
    </row>
    <row r="58" spans="2:7" s="1" customFormat="1">
      <c r="B58" s="108"/>
      <c r="C58" s="78"/>
      <c r="D58" s="101"/>
      <c r="E58" s="101"/>
      <c r="F58" s="101"/>
      <c r="G58" s="101"/>
    </row>
    <row r="59" spans="2:7" s="1" customFormat="1">
      <c r="B59" s="108"/>
      <c r="C59" s="78"/>
      <c r="D59" s="101"/>
      <c r="E59" s="101"/>
      <c r="F59" s="101"/>
      <c r="G59" s="101"/>
    </row>
    <row r="60" spans="2:7" s="1" customFormat="1">
      <c r="B60" s="108"/>
      <c r="C60" s="78"/>
      <c r="D60" s="101"/>
      <c r="E60" s="101"/>
      <c r="F60" s="101"/>
      <c r="G60" s="101"/>
    </row>
    <row r="61" spans="2:7" s="1" customFormat="1">
      <c r="B61" s="108"/>
      <c r="C61" s="78"/>
      <c r="D61" s="101"/>
      <c r="E61" s="101"/>
      <c r="F61" s="101"/>
      <c r="G61" s="101"/>
    </row>
    <row r="62" spans="2:7" s="1" customFormat="1">
      <c r="B62" s="108"/>
      <c r="C62" s="78"/>
      <c r="D62" s="101"/>
      <c r="E62" s="101"/>
      <c r="F62" s="101"/>
      <c r="G62" s="101"/>
    </row>
    <row r="63" spans="2:7" s="1" customFormat="1">
      <c r="B63" s="108"/>
      <c r="C63" s="78"/>
      <c r="D63" s="101"/>
      <c r="E63" s="101"/>
      <c r="F63" s="101"/>
      <c r="G63" s="101"/>
    </row>
    <row r="64" spans="2:7" s="1" customFormat="1">
      <c r="B64" s="108"/>
      <c r="C64" s="78"/>
      <c r="D64" s="101"/>
      <c r="E64" s="101"/>
      <c r="F64" s="101"/>
      <c r="G64" s="101"/>
    </row>
    <row r="65" spans="2:7" s="1" customFormat="1">
      <c r="B65" s="108"/>
      <c r="C65" s="78"/>
      <c r="D65" s="101"/>
      <c r="E65" s="101"/>
      <c r="F65" s="101"/>
      <c r="G65" s="101"/>
    </row>
    <row r="66" spans="2:7" s="1" customFormat="1">
      <c r="B66" s="108"/>
      <c r="C66" s="78"/>
      <c r="D66" s="101"/>
      <c r="E66" s="101"/>
      <c r="F66" s="101"/>
      <c r="G66" s="101"/>
    </row>
    <row r="67" spans="2:7" s="1" customFormat="1">
      <c r="B67" s="108"/>
      <c r="C67" s="78"/>
      <c r="D67" s="101"/>
      <c r="E67" s="101"/>
      <c r="F67" s="101"/>
      <c r="G67" s="101"/>
    </row>
    <row r="68" spans="2:7" s="1" customFormat="1">
      <c r="B68" s="108"/>
      <c r="C68" s="78"/>
      <c r="D68" s="101"/>
      <c r="E68" s="101"/>
      <c r="F68" s="101"/>
      <c r="G68" s="101"/>
    </row>
    <row r="69" spans="2:7" s="1" customFormat="1">
      <c r="B69" s="108"/>
      <c r="C69" s="78"/>
      <c r="D69" s="101"/>
      <c r="E69" s="101"/>
      <c r="F69" s="101"/>
      <c r="G69" s="101"/>
    </row>
    <row r="70" spans="2:7" s="1" customFormat="1">
      <c r="B70" s="108"/>
      <c r="C70" s="78"/>
      <c r="D70" s="101"/>
      <c r="E70" s="101"/>
      <c r="F70" s="101"/>
      <c r="G70" s="101"/>
    </row>
    <row r="71" spans="2:7" s="1" customFormat="1">
      <c r="B71" s="108"/>
      <c r="C71" s="78"/>
      <c r="D71" s="101"/>
      <c r="E71" s="101"/>
      <c r="F71" s="101"/>
      <c r="G71" s="101"/>
    </row>
    <row r="72" spans="2:7" s="1" customFormat="1">
      <c r="B72" s="108"/>
      <c r="C72" s="78"/>
      <c r="D72" s="101"/>
      <c r="E72" s="101"/>
      <c r="F72" s="101"/>
      <c r="G72" s="101"/>
    </row>
    <row r="73" spans="2:7" s="1" customFormat="1">
      <c r="B73" s="108"/>
      <c r="C73" s="78"/>
      <c r="D73" s="101"/>
      <c r="E73" s="101"/>
      <c r="F73" s="101"/>
      <c r="G73" s="101"/>
    </row>
    <row r="74" spans="2:7" s="1" customFormat="1">
      <c r="B74" s="108"/>
      <c r="C74" s="78"/>
      <c r="D74" s="101"/>
      <c r="E74" s="101"/>
      <c r="F74" s="101"/>
      <c r="G74" s="101"/>
    </row>
    <row r="75" spans="2:7" s="1" customFormat="1">
      <c r="B75" s="108"/>
      <c r="C75" s="78"/>
      <c r="D75" s="101"/>
      <c r="E75" s="101"/>
      <c r="F75" s="101"/>
      <c r="G75" s="101"/>
    </row>
    <row r="76" spans="2:7" s="1" customFormat="1">
      <c r="B76" s="108"/>
      <c r="C76" s="78"/>
      <c r="D76" s="101"/>
      <c r="E76" s="101"/>
      <c r="F76" s="101"/>
      <c r="G76" s="101"/>
    </row>
    <row r="77" spans="2:7" s="1" customFormat="1">
      <c r="B77" s="108"/>
      <c r="C77" s="78"/>
      <c r="D77" s="101"/>
      <c r="E77" s="101"/>
      <c r="F77" s="101"/>
      <c r="G77" s="101"/>
    </row>
    <row r="78" spans="2:7" s="1" customFormat="1">
      <c r="B78" s="108"/>
      <c r="C78" s="78"/>
      <c r="D78" s="101"/>
      <c r="E78" s="101"/>
      <c r="F78" s="101"/>
      <c r="G78" s="101"/>
    </row>
    <row r="79" spans="2:7" s="1" customFormat="1">
      <c r="B79" s="108"/>
      <c r="C79" s="78"/>
      <c r="D79" s="101"/>
      <c r="E79" s="101"/>
      <c r="F79" s="101"/>
      <c r="G79" s="101"/>
    </row>
    <row r="80" spans="2:7" s="1" customFormat="1">
      <c r="B80" s="108"/>
      <c r="C80" s="78"/>
      <c r="D80" s="101"/>
      <c r="E80" s="101"/>
      <c r="F80" s="101"/>
      <c r="G80" s="101"/>
    </row>
    <row r="81" spans="2:7" s="1" customFormat="1">
      <c r="B81" s="108"/>
      <c r="C81" s="78"/>
      <c r="D81" s="101"/>
      <c r="E81" s="101"/>
      <c r="F81" s="101"/>
      <c r="G81" s="101"/>
    </row>
    <row r="82" spans="2:7" s="1" customFormat="1">
      <c r="B82" s="108"/>
      <c r="C82" s="78"/>
      <c r="D82" s="101"/>
      <c r="E82" s="101"/>
      <c r="F82" s="101"/>
      <c r="G82" s="101"/>
    </row>
    <row r="83" spans="2:7" s="1" customFormat="1">
      <c r="B83" s="108"/>
      <c r="C83" s="78"/>
      <c r="D83" s="101"/>
      <c r="E83" s="101"/>
      <c r="F83" s="101"/>
      <c r="G83" s="101"/>
    </row>
    <row r="84" spans="2:7" s="1" customFormat="1">
      <c r="B84" s="108"/>
      <c r="C84" s="78"/>
      <c r="D84" s="101"/>
      <c r="E84" s="101"/>
      <c r="F84" s="101"/>
      <c r="G84" s="101"/>
    </row>
    <row r="85" spans="2:7" s="1" customFormat="1">
      <c r="B85" s="108"/>
      <c r="C85" s="78"/>
      <c r="D85" s="101"/>
      <c r="E85" s="101"/>
      <c r="F85" s="101"/>
      <c r="G85" s="101"/>
    </row>
    <row r="86" spans="2:7" s="1" customFormat="1">
      <c r="B86" s="108"/>
      <c r="C86" s="78"/>
      <c r="D86" s="101"/>
      <c r="E86" s="101"/>
      <c r="F86" s="101"/>
      <c r="G86" s="101"/>
    </row>
    <row r="87" spans="2:7" s="1" customFormat="1">
      <c r="B87" s="108"/>
      <c r="C87" s="78"/>
      <c r="D87" s="101"/>
      <c r="E87" s="101"/>
      <c r="F87" s="101"/>
      <c r="G87" s="101"/>
    </row>
    <row r="88" spans="2:7" s="1" customFormat="1">
      <c r="B88" s="108"/>
      <c r="C88" s="78"/>
      <c r="D88" s="101"/>
      <c r="E88" s="101"/>
      <c r="F88" s="101"/>
      <c r="G88" s="101"/>
    </row>
    <row r="89" spans="2:7" s="1" customFormat="1">
      <c r="B89" s="108"/>
      <c r="C89" s="78"/>
      <c r="D89" s="101"/>
      <c r="E89" s="101"/>
      <c r="F89" s="101"/>
      <c r="G89" s="101"/>
    </row>
    <row r="90" spans="2:7" s="1" customFormat="1">
      <c r="B90" s="108"/>
      <c r="C90" s="78"/>
      <c r="D90" s="101"/>
      <c r="E90" s="101"/>
      <c r="F90" s="101"/>
      <c r="G90" s="101"/>
    </row>
    <row r="91" spans="2:7" s="1" customFormat="1">
      <c r="B91" s="108"/>
      <c r="C91" s="78"/>
      <c r="D91" s="101"/>
      <c r="E91" s="101"/>
      <c r="F91" s="101"/>
      <c r="G91" s="101"/>
    </row>
    <row r="92" spans="2:7" s="1" customFormat="1">
      <c r="B92" s="108"/>
      <c r="C92" s="78"/>
      <c r="D92" s="101"/>
      <c r="E92" s="101"/>
      <c r="F92" s="101"/>
      <c r="G92" s="101"/>
    </row>
    <row r="93" spans="2:7" s="1" customFormat="1">
      <c r="B93" s="108"/>
      <c r="C93" s="78"/>
      <c r="D93" s="101"/>
      <c r="E93" s="101"/>
      <c r="F93" s="101"/>
      <c r="G93" s="101"/>
    </row>
    <row r="94" spans="2:7" s="1" customFormat="1">
      <c r="B94" s="108"/>
      <c r="C94" s="78"/>
      <c r="D94" s="101"/>
      <c r="E94" s="101"/>
      <c r="F94" s="101"/>
      <c r="G94" s="101"/>
    </row>
    <row r="95" spans="2:7" s="1" customFormat="1">
      <c r="B95" s="108"/>
      <c r="C95" s="78"/>
      <c r="D95" s="101"/>
      <c r="E95" s="101"/>
      <c r="F95" s="101"/>
      <c r="G95" s="101"/>
    </row>
    <row r="96" spans="2:7" s="1" customFormat="1">
      <c r="B96" s="108"/>
      <c r="C96" s="78"/>
      <c r="D96" s="101"/>
      <c r="E96" s="101"/>
      <c r="F96" s="101"/>
      <c r="G96" s="101"/>
    </row>
    <row r="97" spans="2:7" s="1" customFormat="1">
      <c r="B97" s="108"/>
      <c r="C97" s="78"/>
      <c r="D97" s="101"/>
      <c r="E97" s="101"/>
      <c r="F97" s="101"/>
      <c r="G97" s="101"/>
    </row>
    <row r="98" spans="2:7" s="1" customFormat="1">
      <c r="B98" s="108"/>
      <c r="C98" s="78"/>
      <c r="D98" s="101"/>
      <c r="E98" s="101"/>
      <c r="F98" s="101"/>
      <c r="G98" s="101"/>
    </row>
    <row r="99" spans="2:7" s="1" customFormat="1">
      <c r="B99" s="108"/>
      <c r="C99" s="78"/>
      <c r="D99" s="101"/>
      <c r="E99" s="101"/>
      <c r="F99" s="101"/>
      <c r="G99" s="101"/>
    </row>
    <row r="100" spans="2:7" s="1" customFormat="1">
      <c r="B100" s="108"/>
      <c r="C100" s="78"/>
      <c r="D100" s="101"/>
      <c r="E100" s="101"/>
      <c r="F100" s="101"/>
      <c r="G100" s="101"/>
    </row>
    <row r="101" spans="2:7" s="1" customFormat="1">
      <c r="B101" s="108"/>
      <c r="C101" s="78"/>
      <c r="D101" s="101"/>
      <c r="E101" s="101"/>
      <c r="F101" s="101"/>
      <c r="G101" s="101"/>
    </row>
    <row r="102" spans="2:7" s="1" customFormat="1">
      <c r="B102" s="108"/>
      <c r="C102" s="78"/>
      <c r="D102" s="101"/>
      <c r="E102" s="101"/>
      <c r="F102" s="101"/>
      <c r="G102" s="101"/>
    </row>
    <row r="103" spans="2:7" s="1" customFormat="1">
      <c r="B103" s="108"/>
      <c r="C103" s="78"/>
      <c r="D103" s="101"/>
      <c r="E103" s="101"/>
      <c r="F103" s="101"/>
      <c r="G103" s="101"/>
    </row>
    <row r="104" spans="2:7" s="1" customFormat="1">
      <c r="B104" s="108"/>
      <c r="C104" s="78"/>
      <c r="D104" s="101"/>
      <c r="E104" s="101"/>
      <c r="F104" s="101"/>
      <c r="G104" s="101"/>
    </row>
    <row r="105" spans="2:7" s="1" customFormat="1">
      <c r="B105" s="108"/>
      <c r="C105" s="78"/>
      <c r="D105" s="101"/>
      <c r="E105" s="101"/>
      <c r="F105" s="101"/>
      <c r="G105" s="101"/>
    </row>
    <row r="106" spans="2:7" s="1" customFormat="1">
      <c r="B106" s="108"/>
      <c r="C106" s="78"/>
      <c r="D106" s="101"/>
      <c r="E106" s="101"/>
      <c r="F106" s="101"/>
      <c r="G106" s="101"/>
    </row>
    <row r="107" spans="2:7" s="1" customFormat="1">
      <c r="B107" s="108"/>
      <c r="C107" s="78"/>
      <c r="D107" s="101"/>
      <c r="E107" s="101"/>
      <c r="F107" s="101"/>
      <c r="G107" s="101"/>
    </row>
    <row r="108" spans="2:7" s="1" customFormat="1">
      <c r="B108" s="108"/>
      <c r="C108" s="78"/>
      <c r="D108" s="101"/>
      <c r="E108" s="101"/>
      <c r="F108" s="101"/>
      <c r="G108" s="101"/>
    </row>
    <row r="109" spans="2:7" s="1" customFormat="1">
      <c r="B109" s="108"/>
      <c r="C109" s="78"/>
      <c r="D109" s="101"/>
      <c r="E109" s="101"/>
      <c r="F109" s="101"/>
      <c r="G109" s="101"/>
    </row>
    <row r="110" spans="2:7" s="1" customFormat="1">
      <c r="B110" s="108"/>
      <c r="C110" s="78"/>
      <c r="D110" s="101"/>
      <c r="E110" s="101"/>
      <c r="F110" s="101"/>
      <c r="G110" s="101"/>
    </row>
    <row r="111" spans="2:7" s="1" customFormat="1">
      <c r="B111" s="108"/>
      <c r="C111" s="78"/>
      <c r="D111" s="101"/>
      <c r="E111" s="101"/>
      <c r="F111" s="101"/>
      <c r="G111" s="101"/>
    </row>
    <row r="112" spans="2:7" s="1" customFormat="1">
      <c r="B112" s="108"/>
      <c r="C112" s="78"/>
      <c r="D112" s="101"/>
      <c r="E112" s="101"/>
      <c r="F112" s="101"/>
      <c r="G112" s="101"/>
    </row>
    <row r="113" spans="2:7" s="1" customFormat="1">
      <c r="B113" s="108"/>
      <c r="C113" s="78"/>
      <c r="D113" s="101"/>
      <c r="E113" s="101"/>
      <c r="F113" s="101"/>
      <c r="G113" s="101"/>
    </row>
    <row r="114" spans="2:7" s="1" customFormat="1">
      <c r="B114" s="108"/>
      <c r="C114" s="78"/>
      <c r="D114" s="101"/>
      <c r="E114" s="101"/>
      <c r="F114" s="101"/>
      <c r="G114" s="101"/>
    </row>
    <row r="115" spans="2:7" s="1" customFormat="1">
      <c r="B115" s="108"/>
      <c r="C115" s="78"/>
      <c r="D115" s="101"/>
      <c r="E115" s="101"/>
      <c r="F115" s="101"/>
      <c r="G115" s="101"/>
    </row>
    <row r="116" spans="2:7" s="1" customFormat="1">
      <c r="B116" s="108"/>
      <c r="C116" s="78"/>
      <c r="D116" s="101"/>
      <c r="E116" s="101"/>
      <c r="F116" s="101"/>
      <c r="G116" s="101"/>
    </row>
    <row r="117" spans="2:7" s="1" customFormat="1">
      <c r="B117" s="108"/>
      <c r="C117" s="78"/>
      <c r="D117" s="101"/>
      <c r="E117" s="101"/>
      <c r="F117" s="101"/>
      <c r="G117" s="101"/>
    </row>
    <row r="118" spans="2:7" s="1" customFormat="1">
      <c r="B118" s="108"/>
      <c r="C118" s="78"/>
      <c r="D118" s="101"/>
      <c r="E118" s="101"/>
      <c r="F118" s="101"/>
      <c r="G118" s="101"/>
    </row>
    <row r="119" spans="2:7" s="1" customFormat="1">
      <c r="B119" s="108"/>
      <c r="C119" s="78"/>
      <c r="D119" s="101"/>
      <c r="E119" s="101"/>
      <c r="F119" s="101"/>
      <c r="G119" s="101"/>
    </row>
    <row r="120" spans="2:7" s="1" customFormat="1">
      <c r="B120" s="108"/>
      <c r="C120" s="78"/>
      <c r="D120" s="101"/>
      <c r="E120" s="101"/>
      <c r="F120" s="101"/>
      <c r="G120" s="101"/>
    </row>
    <row r="121" spans="2:7" s="1" customFormat="1">
      <c r="B121" s="108"/>
      <c r="C121" s="78"/>
      <c r="D121" s="101"/>
      <c r="E121" s="101"/>
      <c r="F121" s="101"/>
      <c r="G121" s="101"/>
    </row>
    <row r="122" spans="2:7" s="1" customFormat="1">
      <c r="B122" s="108"/>
      <c r="C122" s="78"/>
      <c r="D122" s="101"/>
      <c r="E122" s="101"/>
      <c r="F122" s="101"/>
      <c r="G122" s="101"/>
    </row>
    <row r="123" spans="2:7" s="1" customFormat="1">
      <c r="B123" s="108"/>
      <c r="C123" s="78"/>
      <c r="D123" s="101"/>
      <c r="E123" s="101"/>
      <c r="F123" s="101"/>
      <c r="G123" s="101"/>
    </row>
    <row r="124" spans="2:7" s="1" customFormat="1">
      <c r="B124" s="108"/>
      <c r="C124" s="78"/>
      <c r="D124" s="101"/>
      <c r="E124" s="101"/>
      <c r="F124" s="101"/>
      <c r="G124" s="101"/>
    </row>
    <row r="125" spans="2:7" s="1" customFormat="1">
      <c r="B125" s="108"/>
      <c r="C125" s="78"/>
      <c r="D125" s="101"/>
      <c r="E125" s="101"/>
      <c r="F125" s="101"/>
      <c r="G125" s="101"/>
    </row>
    <row r="126" spans="2:7" s="1" customFormat="1">
      <c r="B126" s="108"/>
      <c r="C126" s="78"/>
      <c r="D126" s="101"/>
      <c r="E126" s="101"/>
      <c r="F126" s="101"/>
      <c r="G126" s="101"/>
    </row>
    <row r="127" spans="2:7" s="1" customFormat="1">
      <c r="B127" s="108"/>
      <c r="C127" s="78"/>
      <c r="D127" s="101"/>
      <c r="E127" s="101"/>
      <c r="F127" s="101"/>
      <c r="G127" s="101"/>
    </row>
    <row r="128" spans="2:7" s="1" customFormat="1">
      <c r="B128" s="108"/>
      <c r="C128" s="78"/>
      <c r="D128" s="101"/>
      <c r="E128" s="101"/>
      <c r="F128" s="101"/>
      <c r="G128" s="101"/>
    </row>
    <row r="129" spans="2:7" s="1" customFormat="1">
      <c r="B129" s="108"/>
      <c r="C129" s="78"/>
      <c r="D129" s="101"/>
      <c r="E129" s="101"/>
      <c r="F129" s="101"/>
      <c r="G129" s="101"/>
    </row>
    <row r="130" spans="2:7" s="1" customFormat="1">
      <c r="B130" s="108"/>
      <c r="C130" s="78"/>
      <c r="D130" s="101"/>
      <c r="E130" s="101"/>
      <c r="F130" s="101"/>
      <c r="G130" s="101"/>
    </row>
    <row r="131" spans="2:7" s="1" customFormat="1">
      <c r="B131" s="108"/>
      <c r="C131" s="78"/>
      <c r="D131" s="101"/>
      <c r="E131" s="101"/>
      <c r="F131" s="101"/>
      <c r="G131" s="101"/>
    </row>
    <row r="132" spans="2:7" s="1" customFormat="1">
      <c r="B132" s="108"/>
      <c r="C132" s="78"/>
      <c r="D132" s="101"/>
      <c r="E132" s="101"/>
      <c r="F132" s="101"/>
      <c r="G132" s="101"/>
    </row>
    <row r="133" spans="2:7" s="1" customFormat="1">
      <c r="B133" s="108"/>
      <c r="C133" s="78"/>
      <c r="D133" s="101"/>
      <c r="E133" s="101"/>
      <c r="F133" s="101"/>
      <c r="G133" s="101"/>
    </row>
    <row r="134" spans="2:7" s="1" customFormat="1">
      <c r="B134" s="108"/>
      <c r="C134" s="78"/>
      <c r="D134" s="101"/>
      <c r="E134" s="101"/>
      <c r="F134" s="101"/>
      <c r="G134" s="101"/>
    </row>
    <row r="135" spans="2:7" s="1" customFormat="1">
      <c r="B135" s="108"/>
      <c r="C135" s="78"/>
      <c r="D135" s="101"/>
      <c r="E135" s="101"/>
      <c r="F135" s="101"/>
      <c r="G135" s="101"/>
    </row>
    <row r="136" spans="2:7" s="1" customFormat="1">
      <c r="B136" s="108"/>
      <c r="C136" s="78"/>
      <c r="D136" s="101"/>
      <c r="E136" s="101"/>
      <c r="F136" s="101"/>
      <c r="G136" s="101"/>
    </row>
    <row r="137" spans="2:7" s="1" customFormat="1">
      <c r="B137" s="108"/>
      <c r="C137" s="78"/>
      <c r="D137" s="101"/>
      <c r="E137" s="101"/>
      <c r="F137" s="101"/>
      <c r="G137" s="101"/>
    </row>
    <row r="138" spans="2:7" s="1" customFormat="1">
      <c r="B138" s="108"/>
      <c r="C138" s="78"/>
      <c r="D138" s="101"/>
      <c r="E138" s="101"/>
      <c r="F138" s="101"/>
      <c r="G138" s="101"/>
    </row>
    <row r="139" spans="2:7" s="1" customFormat="1">
      <c r="B139" s="108"/>
      <c r="C139" s="78"/>
      <c r="D139" s="101"/>
      <c r="E139" s="101"/>
      <c r="F139" s="101"/>
      <c r="G139" s="101"/>
    </row>
    <row r="140" spans="2:7" s="1" customFormat="1">
      <c r="B140" s="108"/>
      <c r="C140" s="78"/>
      <c r="D140" s="101"/>
      <c r="E140" s="101"/>
      <c r="F140" s="101"/>
      <c r="G140" s="101"/>
    </row>
    <row r="141" spans="2:7" s="1" customFormat="1">
      <c r="B141" s="108"/>
      <c r="C141" s="78"/>
      <c r="D141" s="101"/>
      <c r="E141" s="101"/>
      <c r="F141" s="101"/>
      <c r="G141" s="101"/>
    </row>
    <row r="142" spans="2:7" s="1" customFormat="1">
      <c r="B142" s="108"/>
      <c r="C142" s="78"/>
      <c r="D142" s="101"/>
      <c r="E142" s="101"/>
      <c r="F142" s="101"/>
      <c r="G142" s="101"/>
    </row>
    <row r="143" spans="2:7" s="1" customFormat="1">
      <c r="B143" s="108"/>
      <c r="C143" s="78"/>
      <c r="D143" s="101"/>
      <c r="E143" s="101"/>
      <c r="F143" s="101"/>
      <c r="G143" s="101"/>
    </row>
    <row r="144" spans="2:7" s="1" customFormat="1">
      <c r="B144" s="108"/>
      <c r="C144" s="78"/>
      <c r="D144" s="101"/>
      <c r="E144" s="101"/>
      <c r="F144" s="101"/>
      <c r="G144" s="101"/>
    </row>
    <row r="145" spans="2:7" s="1" customFormat="1">
      <c r="B145" s="108"/>
      <c r="C145" s="78"/>
      <c r="D145" s="101"/>
      <c r="E145" s="101"/>
      <c r="F145" s="101"/>
      <c r="G145" s="101"/>
    </row>
    <row r="146" spans="2:7" s="1" customFormat="1">
      <c r="B146" s="108"/>
      <c r="C146" s="78"/>
      <c r="D146" s="101"/>
      <c r="E146" s="101"/>
      <c r="F146" s="101"/>
      <c r="G146" s="101"/>
    </row>
    <row r="147" spans="2:7" s="1" customFormat="1">
      <c r="B147" s="108"/>
      <c r="C147" s="78"/>
      <c r="D147" s="101"/>
      <c r="E147" s="101"/>
      <c r="F147" s="101"/>
      <c r="G147" s="101"/>
    </row>
    <row r="148" spans="2:7" s="1" customFormat="1">
      <c r="B148" s="108"/>
      <c r="C148" s="78"/>
      <c r="D148" s="101"/>
      <c r="E148" s="101"/>
      <c r="F148" s="101"/>
      <c r="G148" s="101"/>
    </row>
    <row r="149" spans="2:7" s="1" customFormat="1">
      <c r="B149" s="108"/>
      <c r="C149" s="78"/>
      <c r="D149" s="101"/>
      <c r="E149" s="101"/>
      <c r="F149" s="101"/>
      <c r="G149" s="101"/>
    </row>
    <row r="150" spans="2:7" s="1" customFormat="1">
      <c r="B150" s="108"/>
      <c r="C150" s="78"/>
      <c r="D150" s="101"/>
      <c r="E150" s="101"/>
      <c r="F150" s="101"/>
      <c r="G150" s="101"/>
    </row>
    <row r="151" spans="2:7" s="1" customFormat="1">
      <c r="B151" s="108"/>
      <c r="C151" s="78"/>
      <c r="D151" s="101"/>
      <c r="E151" s="101"/>
      <c r="F151" s="101"/>
      <c r="G151" s="101"/>
    </row>
    <row r="152" spans="2:7" s="1" customFormat="1">
      <c r="B152" s="108"/>
      <c r="C152" s="78"/>
      <c r="D152" s="101"/>
      <c r="E152" s="101"/>
      <c r="F152" s="101"/>
      <c r="G152" s="101"/>
    </row>
    <row r="153" spans="2:7" s="1" customFormat="1">
      <c r="B153" s="108"/>
      <c r="C153" s="78"/>
      <c r="D153" s="101"/>
      <c r="E153" s="101"/>
      <c r="F153" s="101"/>
      <c r="G153" s="101"/>
    </row>
    <row r="154" spans="2:7" s="1" customFormat="1">
      <c r="B154" s="108"/>
      <c r="C154" s="78"/>
      <c r="D154" s="101"/>
      <c r="E154" s="101"/>
      <c r="F154" s="101"/>
      <c r="G154" s="101"/>
    </row>
    <row r="155" spans="2:7" s="1" customFormat="1">
      <c r="B155" s="108"/>
      <c r="C155" s="78"/>
      <c r="D155" s="101"/>
      <c r="E155" s="101"/>
      <c r="F155" s="101"/>
      <c r="G155" s="101"/>
    </row>
    <row r="156" spans="2:7" s="1" customFormat="1">
      <c r="B156" s="108"/>
      <c r="C156" s="78"/>
      <c r="D156" s="101"/>
      <c r="E156" s="101"/>
      <c r="F156" s="101"/>
      <c r="G156" s="101"/>
    </row>
    <row r="157" spans="2:7" s="1" customFormat="1">
      <c r="B157" s="108"/>
      <c r="C157" s="78"/>
      <c r="D157" s="101"/>
      <c r="E157" s="101"/>
      <c r="F157" s="101"/>
      <c r="G157" s="101"/>
    </row>
    <row r="158" spans="2:7" s="1" customFormat="1">
      <c r="B158" s="108"/>
      <c r="C158" s="78"/>
      <c r="D158" s="101"/>
      <c r="E158" s="101"/>
      <c r="F158" s="101"/>
      <c r="G158" s="101"/>
    </row>
    <row r="159" spans="2:7" s="1" customFormat="1">
      <c r="B159" s="108"/>
      <c r="C159" s="78"/>
      <c r="D159" s="101"/>
      <c r="E159" s="101"/>
      <c r="F159" s="101"/>
      <c r="G159" s="101"/>
    </row>
    <row r="160" spans="2:7" s="1" customFormat="1">
      <c r="B160" s="108"/>
      <c r="C160" s="78"/>
      <c r="D160" s="101"/>
      <c r="E160" s="101"/>
      <c r="F160" s="101"/>
      <c r="G160" s="101"/>
    </row>
    <row r="161" spans="2:7" s="1" customFormat="1">
      <c r="B161" s="108"/>
      <c r="C161" s="78"/>
      <c r="D161" s="101"/>
      <c r="E161" s="101"/>
      <c r="F161" s="101"/>
      <c r="G161" s="101"/>
    </row>
    <row r="162" spans="2:7" s="1" customFormat="1">
      <c r="B162" s="108"/>
      <c r="C162" s="78"/>
      <c r="D162" s="101"/>
      <c r="E162" s="101"/>
      <c r="F162" s="101"/>
      <c r="G162" s="101"/>
    </row>
    <row r="163" spans="2:7" s="1" customFormat="1">
      <c r="B163" s="108"/>
      <c r="C163" s="78"/>
      <c r="D163" s="101"/>
      <c r="E163" s="101"/>
      <c r="F163" s="101"/>
      <c r="G163" s="101"/>
    </row>
    <row r="164" spans="2:7" s="1" customFormat="1">
      <c r="B164" s="108"/>
      <c r="C164" s="78"/>
      <c r="D164" s="101"/>
      <c r="E164" s="101"/>
      <c r="F164" s="101"/>
      <c r="G164" s="101"/>
    </row>
    <row r="165" spans="2:7" s="1" customFormat="1">
      <c r="B165" s="108"/>
      <c r="C165" s="78"/>
      <c r="D165" s="101"/>
      <c r="E165" s="101"/>
      <c r="F165" s="101"/>
      <c r="G165" s="101"/>
    </row>
    <row r="166" spans="2:7" s="1" customFormat="1">
      <c r="B166" s="108"/>
      <c r="C166" s="78"/>
      <c r="D166" s="101"/>
      <c r="E166" s="101"/>
      <c r="F166" s="101"/>
      <c r="G166" s="101"/>
    </row>
  </sheetData>
  <mergeCells count="7">
    <mergeCell ref="A3:A4"/>
    <mergeCell ref="F3:F4"/>
    <mergeCell ref="G3:G4"/>
    <mergeCell ref="A1:G1"/>
    <mergeCell ref="D3:E3"/>
    <mergeCell ref="B3:B4"/>
    <mergeCell ref="C3:C4"/>
  </mergeCells>
  <pageMargins left="0.6692913385826772" right="0.23622047244094491" top="0.39370078740157483" bottom="0.31496062992125984" header="0" footer="0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1"/>
  <sheetViews>
    <sheetView view="pageBreakPreview" topLeftCell="A19" zoomScale="80" zoomScaleNormal="75" zoomScaleSheetLayoutView="80" workbookViewId="0">
      <selection activeCell="F25" sqref="F25"/>
    </sheetView>
  </sheetViews>
  <sheetFormatPr defaultRowHeight="15"/>
  <cols>
    <col min="1" max="1" width="68.7109375" customWidth="1"/>
    <col min="2" max="2" width="17.7109375" customWidth="1"/>
    <col min="3" max="3" width="13.7109375" customWidth="1"/>
    <col min="4" max="4" width="29" customWidth="1"/>
    <col min="5" max="5" width="17.7109375" customWidth="1"/>
    <col min="6" max="7" width="13.7109375" customWidth="1"/>
    <col min="8" max="8" width="27.5703125" customWidth="1"/>
  </cols>
  <sheetData>
    <row r="1" spans="1:9" s="1" customFormat="1" ht="16.5">
      <c r="A1" s="9" t="s">
        <v>0</v>
      </c>
      <c r="B1" s="9"/>
      <c r="C1" s="9"/>
      <c r="D1" s="9"/>
      <c r="E1" s="9" t="s">
        <v>3</v>
      </c>
      <c r="F1" s="9"/>
      <c r="G1" s="9"/>
    </row>
    <row r="2" spans="1:9" s="1" customFormat="1" ht="16.5">
      <c r="A2" s="9" t="s">
        <v>1</v>
      </c>
      <c r="B2" s="9"/>
      <c r="C2" s="9"/>
      <c r="D2" s="9"/>
      <c r="E2" s="9" t="s">
        <v>4</v>
      </c>
      <c r="F2" s="9"/>
      <c r="G2" s="9"/>
    </row>
    <row r="3" spans="1:9" s="1" customFormat="1" ht="16.5">
      <c r="A3" s="9" t="s">
        <v>2</v>
      </c>
      <c r="B3" s="9"/>
      <c r="C3" s="9"/>
      <c r="D3" s="9"/>
      <c r="E3" s="9" t="s">
        <v>5</v>
      </c>
      <c r="F3" s="9"/>
      <c r="G3" s="9"/>
    </row>
    <row r="4" spans="1:9" s="1" customFormat="1" ht="16.5">
      <c r="A4" s="9"/>
      <c r="B4" s="9"/>
      <c r="C4" s="9"/>
      <c r="D4" s="9"/>
      <c r="E4" s="9"/>
      <c r="F4" s="9"/>
      <c r="G4" s="9"/>
    </row>
    <row r="5" spans="1:9" s="1" customFormat="1" ht="16.5">
      <c r="A5" s="9" t="s">
        <v>16</v>
      </c>
      <c r="B5" s="9"/>
      <c r="C5" s="9"/>
      <c r="D5" s="9"/>
      <c r="E5" s="9" t="s">
        <v>15</v>
      </c>
      <c r="F5" s="9" t="s">
        <v>6</v>
      </c>
      <c r="G5" s="9"/>
    </row>
    <row r="6" spans="1:9" s="1" customFormat="1" ht="16.5">
      <c r="A6" s="9" t="s">
        <v>14</v>
      </c>
      <c r="B6" s="9"/>
      <c r="C6" s="9"/>
      <c r="D6" s="9"/>
      <c r="E6" s="9" t="s">
        <v>14</v>
      </c>
      <c r="F6" s="9"/>
      <c r="G6" s="9"/>
    </row>
    <row r="7" spans="1:9" s="1" customFormat="1" ht="16.5">
      <c r="A7" s="9"/>
      <c r="B7" s="9"/>
      <c r="C7" s="9"/>
      <c r="D7" s="9"/>
      <c r="E7" s="9"/>
      <c r="F7" s="9"/>
      <c r="G7" s="9"/>
    </row>
    <row r="8" spans="1:9" s="1" customFormat="1" ht="51" customHeight="1">
      <c r="A8" s="191" t="s">
        <v>125</v>
      </c>
      <c r="B8" s="191"/>
      <c r="C8" s="191"/>
      <c r="D8" s="191"/>
      <c r="E8" s="191"/>
      <c r="F8" s="191"/>
      <c r="G8" s="9"/>
    </row>
    <row r="9" spans="1:9" s="1" customFormat="1" ht="16.5">
      <c r="A9" s="9"/>
      <c r="B9" s="9"/>
      <c r="C9" s="9"/>
      <c r="D9" s="9"/>
      <c r="E9" s="9"/>
      <c r="F9" s="9"/>
      <c r="G9" s="9"/>
    </row>
    <row r="10" spans="1:9" s="1" customFormat="1" ht="60">
      <c r="A10" s="10" t="s">
        <v>60</v>
      </c>
      <c r="B10" s="10" t="s">
        <v>61</v>
      </c>
      <c r="C10" s="11" t="s">
        <v>13</v>
      </c>
      <c r="D10" s="11" t="s">
        <v>8</v>
      </c>
      <c r="E10" s="11" t="s">
        <v>12</v>
      </c>
      <c r="F10" s="11" t="s">
        <v>62</v>
      </c>
      <c r="G10" s="11" t="s">
        <v>7</v>
      </c>
      <c r="H10" s="1" t="e">
        <f>+H10:J35F10H10:I52H10:J37H10:J39HH10:K175</f>
        <v>#NAME?</v>
      </c>
      <c r="I10" s="1" t="s">
        <v>56</v>
      </c>
    </row>
    <row r="11" spans="1:9" s="1" customFormat="1" ht="16.5">
      <c r="A11" s="12">
        <v>1</v>
      </c>
      <c r="B11" s="12"/>
      <c r="C11" s="13">
        <v>4</v>
      </c>
      <c r="D11" s="13">
        <v>2</v>
      </c>
      <c r="E11" s="13">
        <v>3</v>
      </c>
      <c r="F11" s="13">
        <v>4</v>
      </c>
      <c r="G11" s="13">
        <v>5</v>
      </c>
    </row>
    <row r="12" spans="1:9" s="1" customFormat="1" ht="16.5">
      <c r="A12" s="14" t="s">
        <v>9</v>
      </c>
      <c r="B12" s="14"/>
      <c r="C12" s="15">
        <f>C13+C16</f>
        <v>72.762000000000015</v>
      </c>
      <c r="D12" s="14"/>
      <c r="E12" s="16">
        <f>E13+E16</f>
        <v>19589443.920000002</v>
      </c>
      <c r="F12" s="15"/>
      <c r="G12" s="17"/>
    </row>
    <row r="13" spans="1:9" s="1" customFormat="1" ht="16.5">
      <c r="A13" s="14" t="s">
        <v>10</v>
      </c>
      <c r="B13" s="14"/>
      <c r="C13" s="18">
        <f>C14</f>
        <v>1.6999999999999997</v>
      </c>
      <c r="D13" s="19">
        <v>786845</v>
      </c>
      <c r="E13" s="16">
        <f>E14</f>
        <v>786845</v>
      </c>
      <c r="F13" s="18"/>
      <c r="G13" s="17"/>
      <c r="H13" s="5">
        <f>D13-E13</f>
        <v>0</v>
      </c>
    </row>
    <row r="14" spans="1:9" ht="60">
      <c r="A14" s="37" t="s">
        <v>173</v>
      </c>
      <c r="B14" s="10" t="s">
        <v>174</v>
      </c>
      <c r="C14" s="10">
        <f>4.8-3.1</f>
        <v>1.6999999999999997</v>
      </c>
      <c r="D14" s="11" t="s">
        <v>17</v>
      </c>
      <c r="E14" s="10">
        <v>786845</v>
      </c>
      <c r="F14" s="11" t="s">
        <v>176</v>
      </c>
      <c r="G14" s="10" t="s">
        <v>175</v>
      </c>
    </row>
    <row r="15" spans="1:9" s="1" customFormat="1" ht="16.5">
      <c r="A15" s="20"/>
      <c r="B15" s="20"/>
      <c r="C15" s="11"/>
      <c r="D15" s="11"/>
      <c r="E15" s="11"/>
      <c r="F15" s="11"/>
      <c r="G15" s="11"/>
    </row>
    <row r="16" spans="1:9" s="1" customFormat="1" ht="18" customHeight="1">
      <c r="A16" s="21" t="s">
        <v>11</v>
      </c>
      <c r="B16" s="21"/>
      <c r="C16" s="22">
        <f>SUM(C17:C64)</f>
        <v>71.062000000000012</v>
      </c>
      <c r="D16" s="27">
        <v>15336075</v>
      </c>
      <c r="E16" s="27">
        <f>SUM(E17:E64)</f>
        <v>18802598.920000002</v>
      </c>
      <c r="F16" s="22"/>
      <c r="G16" s="11"/>
    </row>
    <row r="17" spans="1:7" s="1" customFormat="1" ht="111" customHeight="1">
      <c r="A17" s="34" t="s">
        <v>165</v>
      </c>
      <c r="B17" s="11" t="s">
        <v>166</v>
      </c>
      <c r="C17" s="35">
        <v>1.917</v>
      </c>
      <c r="D17" s="25" t="s">
        <v>167</v>
      </c>
      <c r="E17" s="25">
        <v>4700000</v>
      </c>
      <c r="F17" s="33" t="s">
        <v>168</v>
      </c>
      <c r="G17" s="11" t="s">
        <v>169</v>
      </c>
    </row>
    <row r="18" spans="1:7" s="1" customFormat="1" ht="72" customHeight="1">
      <c r="A18" s="34" t="s">
        <v>165</v>
      </c>
      <c r="B18" s="11" t="s">
        <v>171</v>
      </c>
      <c r="C18" s="33">
        <f>2.77-1.917</f>
        <v>0.85299999999999998</v>
      </c>
      <c r="D18" s="25" t="s">
        <v>170</v>
      </c>
      <c r="E18" s="25">
        <v>2200000</v>
      </c>
      <c r="F18" s="33" t="s">
        <v>168</v>
      </c>
      <c r="G18" s="11" t="s">
        <v>172</v>
      </c>
    </row>
    <row r="19" spans="1:7" s="1" customFormat="1" ht="73.900000000000006" customHeight="1">
      <c r="A19" s="34" t="s">
        <v>165</v>
      </c>
      <c r="B19" s="11" t="s">
        <v>177</v>
      </c>
      <c r="C19" s="35">
        <v>3.2959999999999998</v>
      </c>
      <c r="D19" s="25" t="s">
        <v>178</v>
      </c>
      <c r="E19" s="25">
        <v>2300000</v>
      </c>
      <c r="F19" s="33" t="s">
        <v>168</v>
      </c>
      <c r="G19" s="11" t="s">
        <v>179</v>
      </c>
    </row>
    <row r="20" spans="1:7" s="1" customFormat="1" ht="18" customHeight="1">
      <c r="A20" s="20" t="s">
        <v>180</v>
      </c>
      <c r="B20" s="32" t="s">
        <v>181</v>
      </c>
      <c r="C20" s="33"/>
      <c r="D20" s="25"/>
      <c r="E20" s="25"/>
      <c r="F20" s="33"/>
      <c r="G20" s="11"/>
    </row>
    <row r="21" spans="1:7" s="1" customFormat="1" ht="18" customHeight="1">
      <c r="A21" s="20"/>
      <c r="B21" s="20"/>
      <c r="C21" s="33"/>
      <c r="D21" s="25"/>
      <c r="E21" s="25"/>
      <c r="F21" s="33"/>
      <c r="G21" s="11"/>
    </row>
    <row r="22" spans="1:7" s="1" customFormat="1" ht="18" customHeight="1">
      <c r="A22" s="20"/>
      <c r="B22" s="20"/>
      <c r="C22" s="33"/>
      <c r="D22" s="25"/>
      <c r="E22" s="25"/>
      <c r="F22" s="33"/>
      <c r="G22" s="11"/>
    </row>
    <row r="23" spans="1:7" s="1" customFormat="1" ht="70.150000000000006" customHeight="1">
      <c r="A23" s="24" t="s">
        <v>124</v>
      </c>
      <c r="B23" s="11" t="s">
        <v>163</v>
      </c>
      <c r="C23" s="33"/>
      <c r="D23" s="11" t="s">
        <v>156</v>
      </c>
      <c r="E23" s="11">
        <v>100000</v>
      </c>
      <c r="F23" s="33" t="s">
        <v>158</v>
      </c>
      <c r="G23" s="11" t="s">
        <v>38</v>
      </c>
    </row>
    <row r="24" spans="1:7" s="1" customFormat="1" ht="32.450000000000003" customHeight="1">
      <c r="A24" s="34" t="s">
        <v>164</v>
      </c>
      <c r="B24" s="11" t="s">
        <v>138</v>
      </c>
      <c r="C24" s="33"/>
      <c r="D24" s="11" t="s">
        <v>139</v>
      </c>
      <c r="E24" s="11">
        <v>400000</v>
      </c>
      <c r="F24" s="33" t="s">
        <v>140</v>
      </c>
      <c r="G24" s="11" t="s">
        <v>141</v>
      </c>
    </row>
    <row r="25" spans="1:7" s="1" customFormat="1" ht="58.15" customHeight="1">
      <c r="A25" s="34" t="s">
        <v>157</v>
      </c>
      <c r="B25" s="11"/>
      <c r="C25" s="33"/>
      <c r="D25" s="11" t="s">
        <v>126</v>
      </c>
      <c r="E25" s="11">
        <v>350000</v>
      </c>
      <c r="F25" s="33" t="s">
        <v>159</v>
      </c>
      <c r="G25" s="11" t="s">
        <v>37</v>
      </c>
    </row>
    <row r="26" spans="1:7" s="1" customFormat="1" ht="31.9" customHeight="1">
      <c r="A26" s="20" t="s">
        <v>130</v>
      </c>
      <c r="B26" s="11" t="s">
        <v>131</v>
      </c>
      <c r="C26" s="33">
        <v>1.8</v>
      </c>
      <c r="D26" s="11" t="s">
        <v>137</v>
      </c>
      <c r="E26" s="11">
        <v>600000</v>
      </c>
      <c r="F26" s="33" t="s">
        <v>142</v>
      </c>
      <c r="G26" s="11" t="s">
        <v>33</v>
      </c>
    </row>
    <row r="27" spans="1:7" s="1" customFormat="1" ht="31.9" customHeight="1">
      <c r="A27" s="20" t="s">
        <v>63</v>
      </c>
      <c r="B27" s="32" t="s">
        <v>128</v>
      </c>
      <c r="C27" s="33">
        <f>3.684-1.7</f>
        <v>1.9840000000000002</v>
      </c>
      <c r="D27" s="11" t="s">
        <v>137</v>
      </c>
      <c r="E27" s="11">
        <v>700000</v>
      </c>
      <c r="F27" s="33" t="s">
        <v>143</v>
      </c>
      <c r="G27" s="11" t="s">
        <v>33</v>
      </c>
    </row>
    <row r="28" spans="1:7" s="1" customFormat="1" ht="34.9" customHeight="1">
      <c r="A28" s="20" t="s">
        <v>129</v>
      </c>
      <c r="B28" s="11" t="s">
        <v>160</v>
      </c>
      <c r="C28" s="33">
        <v>0.4</v>
      </c>
      <c r="D28" s="11" t="s">
        <v>137</v>
      </c>
      <c r="E28" s="11">
        <v>150000</v>
      </c>
      <c r="F28" s="33" t="s">
        <v>143</v>
      </c>
      <c r="G28" s="11" t="s">
        <v>37</v>
      </c>
    </row>
    <row r="29" spans="1:7" s="1" customFormat="1" ht="40.15" customHeight="1">
      <c r="A29" s="24" t="s">
        <v>161</v>
      </c>
      <c r="B29" s="11" t="s">
        <v>127</v>
      </c>
      <c r="C29" s="33">
        <v>0.9</v>
      </c>
      <c r="D29" s="11" t="s">
        <v>18</v>
      </c>
      <c r="E29" s="11">
        <v>350000</v>
      </c>
      <c r="F29" s="33" t="s">
        <v>162</v>
      </c>
      <c r="G29" s="11" t="s">
        <v>36</v>
      </c>
    </row>
    <row r="30" spans="1:7" s="1" customFormat="1" ht="62.45" customHeight="1">
      <c r="A30" s="34" t="s">
        <v>134</v>
      </c>
      <c r="B30" s="11" t="s">
        <v>149</v>
      </c>
      <c r="C30" s="33">
        <f>1.69-0.6</f>
        <v>1.0899999999999999</v>
      </c>
      <c r="D30" s="11" t="s">
        <v>17</v>
      </c>
      <c r="E30" s="11">
        <v>400000</v>
      </c>
      <c r="F30" s="33" t="s">
        <v>144</v>
      </c>
      <c r="G30" s="11" t="s">
        <v>37</v>
      </c>
    </row>
    <row r="31" spans="1:7" s="1" customFormat="1" ht="30">
      <c r="A31" s="34" t="s">
        <v>132</v>
      </c>
      <c r="B31" s="11"/>
      <c r="C31" s="33"/>
      <c r="D31" s="11" t="s">
        <v>133</v>
      </c>
      <c r="E31" s="11">
        <v>300000</v>
      </c>
      <c r="F31" s="33" t="s">
        <v>145</v>
      </c>
      <c r="G31" s="11" t="s">
        <v>38</v>
      </c>
    </row>
    <row r="32" spans="1:7" s="1" customFormat="1" ht="54.6" customHeight="1">
      <c r="A32" s="34" t="s">
        <v>146</v>
      </c>
      <c r="B32" s="11" t="s">
        <v>147</v>
      </c>
      <c r="C32" s="35">
        <v>0.35099999999999998</v>
      </c>
      <c r="D32" s="11" t="s">
        <v>148</v>
      </c>
      <c r="E32" s="11">
        <v>150000</v>
      </c>
      <c r="F32" s="33" t="s">
        <v>150</v>
      </c>
      <c r="G32" s="11" t="s">
        <v>41</v>
      </c>
    </row>
    <row r="33" spans="1:9" s="1" customFormat="1" ht="31.15" customHeight="1">
      <c r="A33" s="34" t="s">
        <v>151</v>
      </c>
      <c r="B33" s="11"/>
      <c r="C33" s="35"/>
      <c r="D33" s="11" t="s">
        <v>152</v>
      </c>
      <c r="E33" s="11">
        <v>40000</v>
      </c>
      <c r="F33" s="33" t="s">
        <v>153</v>
      </c>
      <c r="G33" s="11" t="s">
        <v>41</v>
      </c>
    </row>
    <row r="34" spans="1:9" s="1" customFormat="1" ht="35.450000000000003" customHeight="1">
      <c r="A34" s="34" t="s">
        <v>154</v>
      </c>
      <c r="B34" s="11"/>
      <c r="C34" s="35"/>
      <c r="D34" s="11" t="s">
        <v>152</v>
      </c>
      <c r="E34" s="36">
        <v>80000</v>
      </c>
      <c r="F34" s="33" t="s">
        <v>153</v>
      </c>
      <c r="G34" s="11" t="s">
        <v>41</v>
      </c>
    </row>
    <row r="35" spans="1:9" s="1" customFormat="1" ht="35.450000000000003" customHeight="1">
      <c r="A35" s="34" t="s">
        <v>155</v>
      </c>
      <c r="B35" s="11"/>
      <c r="C35" s="35"/>
      <c r="D35" s="11" t="s">
        <v>152</v>
      </c>
      <c r="E35" s="36">
        <v>40000</v>
      </c>
      <c r="F35" s="33" t="s">
        <v>143</v>
      </c>
      <c r="G35" s="11" t="s">
        <v>41</v>
      </c>
    </row>
    <row r="36" spans="1:9" s="1" customFormat="1" ht="30">
      <c r="A36" s="24" t="s">
        <v>87</v>
      </c>
      <c r="B36" s="11" t="s">
        <v>88</v>
      </c>
      <c r="C36" s="11"/>
      <c r="D36" s="11" t="s">
        <v>25</v>
      </c>
      <c r="E36" s="25">
        <v>60000</v>
      </c>
      <c r="F36" s="33" t="s">
        <v>143</v>
      </c>
      <c r="G36" s="11" t="s">
        <v>41</v>
      </c>
      <c r="H36" s="1" t="s">
        <v>51</v>
      </c>
    </row>
    <row r="37" spans="1:9" s="1" customFormat="1" ht="36" customHeight="1">
      <c r="A37" s="24" t="s">
        <v>65</v>
      </c>
      <c r="B37" s="11" t="s">
        <v>66</v>
      </c>
      <c r="C37" s="11">
        <v>2.9</v>
      </c>
      <c r="D37" s="11" t="s">
        <v>17</v>
      </c>
      <c r="E37" s="25">
        <v>1500000</v>
      </c>
      <c r="F37" s="11" t="s">
        <v>101</v>
      </c>
      <c r="G37" s="11" t="s">
        <v>35</v>
      </c>
      <c r="H37" s="8" t="s">
        <v>53</v>
      </c>
      <c r="I37" s="1">
        <v>2</v>
      </c>
    </row>
    <row r="38" spans="1:9" s="1" customFormat="1" ht="71.45" customHeight="1">
      <c r="A38" s="29" t="s">
        <v>107</v>
      </c>
      <c r="B38" s="30" t="s">
        <v>108</v>
      </c>
      <c r="C38" s="30">
        <v>7.15</v>
      </c>
      <c r="D38" s="30" t="s">
        <v>57</v>
      </c>
      <c r="E38" s="31">
        <v>1366500</v>
      </c>
      <c r="F38" s="30"/>
      <c r="G38" s="30" t="s">
        <v>34</v>
      </c>
      <c r="H38" s="1" t="s">
        <v>43</v>
      </c>
      <c r="I38" s="1">
        <v>10</v>
      </c>
    </row>
    <row r="39" spans="1:9" s="1" customFormat="1" ht="30.6" customHeight="1">
      <c r="A39" s="24" t="s">
        <v>104</v>
      </c>
      <c r="B39" s="11" t="s">
        <v>119</v>
      </c>
      <c r="C39" s="11">
        <v>1.1000000000000001</v>
      </c>
      <c r="D39" s="11" t="s">
        <v>106</v>
      </c>
      <c r="E39" s="25">
        <v>56360</v>
      </c>
      <c r="F39" s="11" t="s">
        <v>20</v>
      </c>
      <c r="G39" s="11" t="s">
        <v>100</v>
      </c>
    </row>
    <row r="40" spans="1:9" s="1" customFormat="1" ht="37.9" customHeight="1">
      <c r="A40" s="24" t="s">
        <v>120</v>
      </c>
      <c r="B40" s="11" t="s">
        <v>121</v>
      </c>
      <c r="C40" s="11">
        <f>0.35-0.011</f>
        <v>0.33899999999999997</v>
      </c>
      <c r="D40" s="11" t="s">
        <v>106</v>
      </c>
      <c r="E40" s="25">
        <v>5991</v>
      </c>
      <c r="F40" s="11" t="s">
        <v>20</v>
      </c>
      <c r="G40" s="11" t="s">
        <v>100</v>
      </c>
    </row>
    <row r="41" spans="1:9" s="1" customFormat="1" ht="30" customHeight="1">
      <c r="A41" s="24" t="s">
        <v>104</v>
      </c>
      <c r="B41" s="11" t="s">
        <v>105</v>
      </c>
      <c r="C41" s="11">
        <v>3.1</v>
      </c>
      <c r="D41" s="11" t="s">
        <v>106</v>
      </c>
      <c r="E41" s="25">
        <v>56362</v>
      </c>
      <c r="F41" s="11" t="s">
        <v>20</v>
      </c>
      <c r="G41" s="11" t="s">
        <v>100</v>
      </c>
      <c r="H41" s="1" t="s">
        <v>44</v>
      </c>
    </row>
    <row r="42" spans="1:9" s="1" customFormat="1" ht="30" customHeight="1">
      <c r="A42" s="24" t="s">
        <v>83</v>
      </c>
      <c r="B42" s="11" t="s">
        <v>84</v>
      </c>
      <c r="C42" s="11">
        <v>10</v>
      </c>
      <c r="D42" s="11" t="s">
        <v>135</v>
      </c>
      <c r="E42" s="25">
        <v>95000</v>
      </c>
      <c r="F42" s="11" t="s">
        <v>20</v>
      </c>
      <c r="G42" s="11" t="s">
        <v>39</v>
      </c>
    </row>
    <row r="43" spans="1:9" s="1" customFormat="1" ht="30" customHeight="1">
      <c r="A43" s="24" t="s">
        <v>85</v>
      </c>
      <c r="B43" s="11" t="s">
        <v>86</v>
      </c>
      <c r="C43" s="11">
        <v>1.55</v>
      </c>
      <c r="D43" s="11" t="s">
        <v>19</v>
      </c>
      <c r="E43" s="25">
        <v>3459</v>
      </c>
      <c r="F43" s="11" t="s">
        <v>20</v>
      </c>
      <c r="G43" s="11" t="s">
        <v>36</v>
      </c>
    </row>
    <row r="44" spans="1:9" s="1" customFormat="1" ht="30" customHeight="1">
      <c r="A44" s="24" t="s">
        <v>90</v>
      </c>
      <c r="B44" s="11" t="s">
        <v>91</v>
      </c>
      <c r="C44" s="11">
        <f>1.967-0.023</f>
        <v>1.9440000000000002</v>
      </c>
      <c r="D44" s="11" t="s">
        <v>32</v>
      </c>
      <c r="E44" s="25">
        <v>12519</v>
      </c>
      <c r="F44" s="11" t="s">
        <v>20</v>
      </c>
      <c r="G44" s="11" t="s">
        <v>37</v>
      </c>
      <c r="H44" s="1" t="s">
        <v>46</v>
      </c>
    </row>
    <row r="45" spans="1:9" s="1" customFormat="1" ht="30" customHeight="1">
      <c r="A45" s="24" t="s">
        <v>79</v>
      </c>
      <c r="B45" s="11" t="s">
        <v>80</v>
      </c>
      <c r="C45" s="11">
        <f>5.253-0.003</f>
        <v>5.25</v>
      </c>
      <c r="D45" s="11" t="s">
        <v>32</v>
      </c>
      <c r="E45" s="25">
        <v>23109</v>
      </c>
      <c r="F45" s="11" t="s">
        <v>20</v>
      </c>
      <c r="G45" s="11" t="s">
        <v>40</v>
      </c>
      <c r="H45" s="1" t="s">
        <v>20</v>
      </c>
    </row>
    <row r="46" spans="1:9" s="1" customFormat="1" ht="30" customHeight="1">
      <c r="A46" s="24" t="s">
        <v>81</v>
      </c>
      <c r="B46" s="11" t="s">
        <v>82</v>
      </c>
      <c r="C46" s="11">
        <v>2.88</v>
      </c>
      <c r="D46" s="11" t="s">
        <v>89</v>
      </c>
      <c r="E46" s="25">
        <v>196894</v>
      </c>
      <c r="F46" s="11" t="s">
        <v>20</v>
      </c>
      <c r="G46" s="11" t="s">
        <v>38</v>
      </c>
      <c r="H46" s="1" t="s">
        <v>47</v>
      </c>
      <c r="I46" s="1">
        <v>2</v>
      </c>
    </row>
    <row r="47" spans="1:9" s="1" customFormat="1" ht="30" customHeight="1">
      <c r="A47" s="24" t="s">
        <v>77</v>
      </c>
      <c r="B47" s="11" t="s">
        <v>78</v>
      </c>
      <c r="C47" s="11">
        <v>1</v>
      </c>
      <c r="D47" s="11" t="s">
        <v>32</v>
      </c>
      <c r="E47" s="25">
        <v>47591</v>
      </c>
      <c r="F47" s="11" t="s">
        <v>20</v>
      </c>
      <c r="G47" s="11" t="s">
        <v>39</v>
      </c>
      <c r="H47" s="1" t="s">
        <v>44</v>
      </c>
    </row>
    <row r="48" spans="1:9" s="1" customFormat="1" ht="30" customHeight="1">
      <c r="A48" s="24" t="s">
        <v>73</v>
      </c>
      <c r="B48" s="11" t="s">
        <v>74</v>
      </c>
      <c r="C48" s="11">
        <v>0.39</v>
      </c>
      <c r="D48" s="11" t="s">
        <v>32</v>
      </c>
      <c r="E48" s="25">
        <v>2072</v>
      </c>
      <c r="F48" s="11" t="s">
        <v>20</v>
      </c>
      <c r="G48" s="11" t="s">
        <v>39</v>
      </c>
      <c r="H48" s="1" t="s">
        <v>48</v>
      </c>
    </row>
    <row r="49" spans="1:9" s="1" customFormat="1" ht="45" customHeight="1">
      <c r="A49" s="24" t="s">
        <v>21</v>
      </c>
      <c r="B49" s="11"/>
      <c r="C49" s="11"/>
      <c r="D49" s="11" t="s">
        <v>22</v>
      </c>
      <c r="E49" s="25">
        <f>150000-64000</f>
        <v>86000</v>
      </c>
      <c r="F49" s="11" t="s">
        <v>20</v>
      </c>
      <c r="G49" s="11" t="s">
        <v>39</v>
      </c>
      <c r="H49" s="1" t="s">
        <v>50</v>
      </c>
    </row>
    <row r="50" spans="1:9" s="1" customFormat="1" ht="30" customHeight="1">
      <c r="A50" s="24" t="s">
        <v>23</v>
      </c>
      <c r="B50" s="11"/>
      <c r="C50" s="11"/>
      <c r="D50" s="11" t="s">
        <v>24</v>
      </c>
      <c r="E50" s="25">
        <f>522569.24-433246.3</f>
        <v>89322.94</v>
      </c>
      <c r="F50" s="11" t="s">
        <v>20</v>
      </c>
      <c r="G50" s="11" t="s">
        <v>40</v>
      </c>
      <c r="H50" s="1" t="s">
        <v>20</v>
      </c>
    </row>
    <row r="51" spans="1:9" s="1" customFormat="1" ht="30" customHeight="1">
      <c r="A51" s="24" t="s">
        <v>75</v>
      </c>
      <c r="B51" s="11" t="s">
        <v>76</v>
      </c>
      <c r="C51" s="11">
        <v>1.2</v>
      </c>
      <c r="D51" s="11" t="s">
        <v>32</v>
      </c>
      <c r="E51" s="25">
        <v>4818</v>
      </c>
      <c r="F51" s="11" t="s">
        <v>20</v>
      </c>
      <c r="G51" s="11" t="s">
        <v>40</v>
      </c>
      <c r="H51" s="7" t="s">
        <v>20</v>
      </c>
    </row>
    <row r="52" spans="1:9" s="1" customFormat="1" ht="30" customHeight="1">
      <c r="A52" s="24" t="s">
        <v>111</v>
      </c>
      <c r="B52" s="11" t="s">
        <v>112</v>
      </c>
      <c r="C52" s="11">
        <f>2.409-1.047</f>
        <v>1.3619999999999999</v>
      </c>
      <c r="D52" s="11" t="s">
        <v>32</v>
      </c>
      <c r="E52" s="25">
        <v>21388</v>
      </c>
      <c r="F52" s="11" t="s">
        <v>20</v>
      </c>
      <c r="G52" s="11" t="s">
        <v>40</v>
      </c>
      <c r="H52" s="7" t="s">
        <v>20</v>
      </c>
    </row>
    <row r="53" spans="1:9" s="1" customFormat="1" ht="30.6" customHeight="1">
      <c r="A53" s="24" t="s">
        <v>115</v>
      </c>
      <c r="B53" s="11" t="s">
        <v>113</v>
      </c>
      <c r="C53" s="11"/>
      <c r="D53" s="11" t="s">
        <v>114</v>
      </c>
      <c r="E53" s="25">
        <v>1450</v>
      </c>
      <c r="F53" s="11" t="s">
        <v>20</v>
      </c>
      <c r="G53" s="11" t="s">
        <v>40</v>
      </c>
      <c r="H53" s="1" t="s">
        <v>26</v>
      </c>
    </row>
    <row r="54" spans="1:9" s="1" customFormat="1" ht="30.6" customHeight="1">
      <c r="A54" s="24" t="s">
        <v>115</v>
      </c>
      <c r="B54" s="11" t="s">
        <v>116</v>
      </c>
      <c r="C54" s="11">
        <v>0.32800000000000001</v>
      </c>
      <c r="D54" s="11" t="s">
        <v>117</v>
      </c>
      <c r="E54" s="25">
        <v>100000</v>
      </c>
      <c r="F54" s="11" t="s">
        <v>20</v>
      </c>
      <c r="G54" s="11" t="s">
        <v>100</v>
      </c>
      <c r="H54" s="1" t="s">
        <v>26</v>
      </c>
    </row>
    <row r="55" spans="1:9" s="1" customFormat="1" ht="45">
      <c r="A55" s="24" t="s">
        <v>71</v>
      </c>
      <c r="B55" s="11" t="s">
        <v>72</v>
      </c>
      <c r="C55" s="11">
        <f>5.45-2.3</f>
        <v>3.1500000000000004</v>
      </c>
      <c r="D55" s="11" t="s">
        <v>58</v>
      </c>
      <c r="E55" s="25">
        <f>1130401.88-1004780.9</f>
        <v>125620.97999999986</v>
      </c>
      <c r="F55" s="11" t="s">
        <v>20</v>
      </c>
      <c r="G55" s="11" t="s">
        <v>39</v>
      </c>
      <c r="H55" s="1" t="s">
        <v>20</v>
      </c>
      <c r="I55" s="1">
        <v>1</v>
      </c>
    </row>
    <row r="56" spans="1:9" s="1" customFormat="1" ht="23.45" customHeight="1">
      <c r="A56" s="24" t="s">
        <v>109</v>
      </c>
      <c r="B56" s="11" t="s">
        <v>110</v>
      </c>
      <c r="C56" s="11">
        <f>1.08-0.036</f>
        <v>1.044</v>
      </c>
      <c r="D56" s="11" t="s">
        <v>32</v>
      </c>
      <c r="E56" s="25">
        <v>34257</v>
      </c>
      <c r="F56" s="11" t="s">
        <v>20</v>
      </c>
      <c r="G56" s="11" t="s">
        <v>40</v>
      </c>
      <c r="H56" s="1" t="s">
        <v>20</v>
      </c>
    </row>
    <row r="57" spans="1:9" s="1" customFormat="1" ht="34.9" customHeight="1">
      <c r="A57" s="24" t="s">
        <v>69</v>
      </c>
      <c r="B57" s="11" t="s">
        <v>70</v>
      </c>
      <c r="C57" s="11">
        <f>0.553-0.017</f>
        <v>0.53600000000000003</v>
      </c>
      <c r="D57" s="11" t="s">
        <v>32</v>
      </c>
      <c r="E57" s="25">
        <v>17854</v>
      </c>
      <c r="F57" s="11" t="s">
        <v>20</v>
      </c>
      <c r="G57" s="11" t="s">
        <v>40</v>
      </c>
      <c r="H57" s="7" t="s">
        <v>20</v>
      </c>
    </row>
    <row r="58" spans="1:9" s="1" customFormat="1" ht="26.45" customHeight="1">
      <c r="A58" s="29" t="s">
        <v>63</v>
      </c>
      <c r="B58" s="30" t="s">
        <v>64</v>
      </c>
      <c r="C58" s="30">
        <f>4.854-3.684</f>
        <v>1.17</v>
      </c>
      <c r="D58" s="30" t="s">
        <v>32</v>
      </c>
      <c r="E58" s="31">
        <v>30530</v>
      </c>
      <c r="F58" s="30" t="s">
        <v>20</v>
      </c>
      <c r="G58" s="30" t="s">
        <v>33</v>
      </c>
      <c r="H58" s="1" t="s">
        <v>52</v>
      </c>
    </row>
    <row r="59" spans="1:9" s="1" customFormat="1" ht="30">
      <c r="A59" s="24" t="s">
        <v>97</v>
      </c>
      <c r="B59" s="11" t="s">
        <v>98</v>
      </c>
      <c r="C59" s="11">
        <v>4.2</v>
      </c>
      <c r="D59" s="11" t="s">
        <v>99</v>
      </c>
      <c r="E59" s="25">
        <v>1368020</v>
      </c>
      <c r="F59" s="11" t="s">
        <v>20</v>
      </c>
      <c r="G59" s="11" t="s">
        <v>118</v>
      </c>
      <c r="H59" s="1" t="s">
        <v>55</v>
      </c>
    </row>
    <row r="60" spans="1:9" s="1" customFormat="1" ht="33" customHeight="1">
      <c r="A60" s="20" t="s">
        <v>122</v>
      </c>
      <c r="B60" s="11" t="s">
        <v>123</v>
      </c>
      <c r="C60" s="11">
        <v>2.7</v>
      </c>
      <c r="D60" s="11" t="s">
        <v>136</v>
      </c>
      <c r="E60" s="11">
        <v>145248</v>
      </c>
      <c r="F60" s="11" t="s">
        <v>20</v>
      </c>
      <c r="G60" s="11" t="s">
        <v>33</v>
      </c>
      <c r="H60" s="1" t="s">
        <v>42</v>
      </c>
      <c r="I60" s="1">
        <v>1</v>
      </c>
    </row>
    <row r="61" spans="1:9" s="1" customFormat="1" ht="46.9" customHeight="1">
      <c r="A61" s="24" t="s">
        <v>94</v>
      </c>
      <c r="B61" s="11" t="s">
        <v>95</v>
      </c>
      <c r="C61" s="11">
        <v>3.258</v>
      </c>
      <c r="D61" s="11" t="s">
        <v>96</v>
      </c>
      <c r="E61" s="25">
        <v>173953</v>
      </c>
      <c r="F61" s="11" t="s">
        <v>20</v>
      </c>
      <c r="G61" s="11" t="s">
        <v>100</v>
      </c>
      <c r="H61" s="8" t="s">
        <v>49</v>
      </c>
      <c r="I61" s="1">
        <v>2</v>
      </c>
    </row>
    <row r="62" spans="1:9" s="1" customFormat="1" ht="30" customHeight="1">
      <c r="A62" s="24" t="s">
        <v>85</v>
      </c>
      <c r="B62" s="11" t="s">
        <v>92</v>
      </c>
      <c r="C62" s="11">
        <v>1.3</v>
      </c>
      <c r="D62" s="11" t="s">
        <v>93</v>
      </c>
      <c r="E62" s="25">
        <v>265661</v>
      </c>
      <c r="F62" s="11" t="s">
        <v>20</v>
      </c>
      <c r="G62" s="11" t="s">
        <v>35</v>
      </c>
      <c r="H62" s="1" t="s">
        <v>45</v>
      </c>
    </row>
    <row r="63" spans="1:9" s="1" customFormat="1" ht="64.900000000000006" customHeight="1">
      <c r="A63" s="24" t="s">
        <v>103</v>
      </c>
      <c r="B63" s="11" t="s">
        <v>102</v>
      </c>
      <c r="C63" s="11"/>
      <c r="D63" s="11" t="s">
        <v>27</v>
      </c>
      <c r="E63" s="25">
        <v>49503</v>
      </c>
      <c r="F63" s="11" t="s">
        <v>20</v>
      </c>
      <c r="G63" s="11" t="s">
        <v>39</v>
      </c>
      <c r="H63" s="1" t="s">
        <v>59</v>
      </c>
    </row>
    <row r="64" spans="1:9" s="1" customFormat="1" ht="24" customHeight="1">
      <c r="A64" s="24" t="s">
        <v>67</v>
      </c>
      <c r="B64" s="11" t="s">
        <v>68</v>
      </c>
      <c r="C64" s="11">
        <f>1.52-0.9</f>
        <v>0.62</v>
      </c>
      <c r="D64" s="11" t="s">
        <v>32</v>
      </c>
      <c r="E64" s="25">
        <v>3116</v>
      </c>
      <c r="F64" s="11" t="s">
        <v>20</v>
      </c>
      <c r="G64" s="11" t="s">
        <v>40</v>
      </c>
      <c r="H64" s="8" t="s">
        <v>54</v>
      </c>
    </row>
    <row r="65" spans="1:8" s="1" customFormat="1" ht="26.45" customHeight="1">
      <c r="A65" s="26" t="s">
        <v>28</v>
      </c>
      <c r="B65" s="26"/>
      <c r="C65" s="22">
        <f>C12</f>
        <v>72.762000000000015</v>
      </c>
      <c r="D65" s="23"/>
      <c r="E65" s="27">
        <f>E12</f>
        <v>19589443.920000002</v>
      </c>
      <c r="F65" s="22"/>
      <c r="G65" s="11"/>
    </row>
    <row r="66" spans="1:8" s="1" customFormat="1" ht="16.5">
      <c r="A66" s="9"/>
      <c r="B66" s="9"/>
      <c r="C66" s="9"/>
      <c r="D66" s="9"/>
      <c r="E66" s="9"/>
      <c r="F66" s="9"/>
      <c r="G66" s="9"/>
      <c r="H66" s="5"/>
    </row>
    <row r="67" spans="1:8" s="1" customFormat="1" ht="16.5">
      <c r="A67" s="9" t="s">
        <v>30</v>
      </c>
      <c r="B67" s="9"/>
      <c r="C67" s="9"/>
      <c r="D67" s="9"/>
      <c r="E67" s="9"/>
      <c r="F67" s="9"/>
      <c r="G67" s="9"/>
    </row>
    <row r="68" spans="1:8" s="1" customFormat="1" ht="16.5">
      <c r="A68" s="9" t="s">
        <v>29</v>
      </c>
      <c r="B68" s="9"/>
      <c r="C68" s="28"/>
      <c r="D68" s="9"/>
      <c r="E68" s="9"/>
      <c r="F68" s="28" t="s">
        <v>31</v>
      </c>
      <c r="G68" s="9"/>
    </row>
    <row r="69" spans="1:8" s="1" customFormat="1" ht="16.5"/>
    <row r="70" spans="1:8" s="1" customFormat="1" ht="16.5"/>
    <row r="71" spans="1:8" s="1" customFormat="1" ht="16.5">
      <c r="A71" s="2"/>
      <c r="B71" s="2"/>
      <c r="C71" s="4"/>
      <c r="D71" s="2"/>
      <c r="E71" s="3"/>
      <c r="F71" s="4"/>
    </row>
    <row r="72" spans="1:8" s="1" customFormat="1" ht="16.5">
      <c r="C72" s="6"/>
      <c r="E72" s="5"/>
      <c r="F72" s="6"/>
    </row>
    <row r="73" spans="1:8" s="1" customFormat="1" ht="16.5"/>
    <row r="74" spans="1:8" s="1" customFormat="1" ht="16.5"/>
    <row r="75" spans="1:8" s="1" customFormat="1" ht="16.5"/>
    <row r="76" spans="1:8" s="1" customFormat="1" ht="16.5"/>
    <row r="77" spans="1:8" s="1" customFormat="1" ht="16.5"/>
    <row r="78" spans="1:8" s="1" customFormat="1" ht="16.5"/>
    <row r="79" spans="1:8" s="1" customFormat="1" ht="16.5"/>
    <row r="80" spans="1:8" s="1" customFormat="1" ht="16.5"/>
    <row r="81" s="1" customFormat="1" ht="16.5"/>
    <row r="82" s="1" customFormat="1" ht="16.5"/>
    <row r="83" s="1" customFormat="1" ht="16.5"/>
    <row r="84" s="1" customFormat="1" ht="16.5"/>
    <row r="85" s="1" customFormat="1" ht="16.5"/>
    <row r="86" s="1" customFormat="1" ht="16.5"/>
    <row r="87" s="1" customFormat="1" ht="16.5"/>
    <row r="88" s="1" customFormat="1" ht="16.5"/>
    <row r="89" s="1" customFormat="1" ht="16.5"/>
    <row r="90" s="1" customFormat="1" ht="16.5"/>
    <row r="91" s="1" customFormat="1" ht="16.5"/>
    <row r="92" s="1" customFormat="1" ht="16.5"/>
    <row r="93" s="1" customFormat="1" ht="16.5"/>
    <row r="94" s="1" customFormat="1" ht="16.5"/>
    <row r="95" s="1" customFormat="1" ht="16.5"/>
    <row r="96" s="1" customFormat="1" ht="16.5"/>
    <row r="97" s="1" customFormat="1" ht="16.5"/>
    <row r="98" s="1" customFormat="1" ht="16.5"/>
    <row r="99" s="1" customFormat="1" ht="16.5"/>
    <row r="100" s="1" customFormat="1" ht="16.5"/>
    <row r="101" s="1" customFormat="1" ht="16.5"/>
    <row r="102" s="1" customFormat="1" ht="16.5"/>
    <row r="103" s="1" customFormat="1" ht="16.5"/>
    <row r="104" s="1" customFormat="1" ht="16.5"/>
    <row r="105" s="1" customFormat="1" ht="16.5"/>
    <row r="106" s="1" customFormat="1" ht="16.5"/>
    <row r="107" s="1" customFormat="1" ht="16.5"/>
    <row r="108" s="1" customFormat="1" ht="16.5"/>
    <row r="109" s="1" customFormat="1" ht="16.5"/>
    <row r="110" s="1" customFormat="1" ht="16.5"/>
    <row r="111" s="1" customFormat="1" ht="16.5"/>
    <row r="112" s="1" customFormat="1" ht="16.5"/>
    <row r="113" s="1" customFormat="1" ht="16.5"/>
    <row r="114" s="1" customFormat="1" ht="16.5"/>
    <row r="115" s="1" customFormat="1" ht="16.5"/>
    <row r="116" s="1" customFormat="1" ht="16.5"/>
    <row r="117" s="1" customFormat="1" ht="16.5"/>
    <row r="118" s="1" customFormat="1" ht="16.5"/>
    <row r="119" s="1" customFormat="1" ht="16.5"/>
    <row r="120" s="1" customFormat="1" ht="16.5"/>
    <row r="121" s="1" customFormat="1" ht="16.5"/>
    <row r="122" s="1" customFormat="1" ht="16.5"/>
    <row r="123" s="1" customFormat="1" ht="16.5"/>
    <row r="124" s="1" customFormat="1" ht="16.5"/>
    <row r="125" s="1" customFormat="1" ht="16.5"/>
    <row r="126" s="1" customFormat="1" ht="16.5"/>
    <row r="127" s="1" customFormat="1" ht="16.5"/>
    <row r="128" s="1" customFormat="1" ht="16.5"/>
    <row r="129" s="1" customFormat="1" ht="16.5"/>
    <row r="130" s="1" customFormat="1" ht="16.5"/>
    <row r="131" s="1" customFormat="1" ht="16.5"/>
    <row r="132" s="1" customFormat="1" ht="16.5"/>
    <row r="133" s="1" customFormat="1" ht="16.5"/>
    <row r="134" s="1" customFormat="1" ht="16.5"/>
    <row r="135" s="1" customFormat="1" ht="16.5"/>
    <row r="136" s="1" customFormat="1" ht="16.5"/>
    <row r="137" s="1" customFormat="1" ht="16.5"/>
    <row r="138" s="1" customFormat="1" ht="16.5"/>
    <row r="139" s="1" customFormat="1" ht="16.5"/>
    <row r="140" s="1" customFormat="1" ht="16.5"/>
    <row r="141" s="1" customFormat="1" ht="16.5"/>
    <row r="142" s="1" customFormat="1" ht="16.5"/>
    <row r="143" s="1" customFormat="1" ht="16.5"/>
    <row r="144" s="1" customFormat="1" ht="16.5"/>
    <row r="145" s="1" customFormat="1" ht="16.5"/>
    <row r="146" s="1" customFormat="1" ht="16.5"/>
    <row r="147" s="1" customFormat="1" ht="16.5"/>
    <row r="148" s="1" customFormat="1" ht="16.5"/>
    <row r="149" s="1" customFormat="1" ht="16.5"/>
    <row r="150" s="1" customFormat="1" ht="16.5"/>
    <row r="151" s="1" customFormat="1" ht="16.5"/>
    <row r="152" s="1" customFormat="1" ht="16.5"/>
    <row r="153" s="1" customFormat="1" ht="16.5"/>
    <row r="154" s="1" customFormat="1" ht="16.5"/>
    <row r="155" s="1" customFormat="1" ht="16.5"/>
    <row r="156" s="1" customFormat="1" ht="16.5"/>
    <row r="157" s="1" customFormat="1" ht="16.5"/>
    <row r="158" s="1" customFormat="1" ht="16.5"/>
    <row r="159" s="1" customFormat="1" ht="16.5"/>
    <row r="160" s="1" customFormat="1" ht="16.5"/>
    <row r="161" s="1" customFormat="1" ht="16.5"/>
    <row r="162" s="1" customFormat="1" ht="16.5"/>
    <row r="163" s="1" customFormat="1" ht="16.5"/>
    <row r="164" s="1" customFormat="1" ht="16.5"/>
    <row r="165" s="1" customFormat="1" ht="16.5"/>
    <row r="166" s="1" customFormat="1" ht="16.5"/>
    <row r="167" s="1" customFormat="1" ht="16.5"/>
    <row r="168" s="1" customFormat="1" ht="16.5"/>
    <row r="169" s="1" customFormat="1" ht="16.5"/>
    <row r="170" s="1" customFormat="1" ht="16.5"/>
    <row r="171" s="1" customFormat="1" ht="16.5"/>
    <row r="172" s="1" customFormat="1" ht="16.5"/>
    <row r="173" s="1" customFormat="1" ht="16.5"/>
    <row r="174" s="1" customFormat="1" ht="16.5"/>
    <row r="175" s="1" customFormat="1" ht="16.5"/>
    <row r="176" s="1" customFormat="1" ht="16.5"/>
    <row r="177" s="1" customFormat="1" ht="16.5"/>
    <row r="178" s="1" customFormat="1" ht="16.5"/>
    <row r="179" s="1" customFormat="1" ht="16.5"/>
    <row r="180" s="1" customFormat="1" ht="16.5"/>
    <row r="181" s="1" customFormat="1" ht="16.5"/>
    <row r="182" s="1" customFormat="1" ht="16.5"/>
    <row r="183" s="1" customFormat="1" ht="16.5"/>
    <row r="184" s="1" customFormat="1" ht="16.5"/>
    <row r="185" s="1" customFormat="1" ht="16.5"/>
    <row r="186" s="1" customFormat="1" ht="16.5"/>
    <row r="187" s="1" customFormat="1" ht="16.5"/>
    <row r="188" s="1" customFormat="1" ht="16.5"/>
    <row r="189" s="1" customFormat="1" ht="16.5"/>
    <row r="190" s="1" customFormat="1" ht="16.5"/>
    <row r="191" s="1" customFormat="1" ht="16.5"/>
    <row r="192" s="1" customFormat="1" ht="16.5"/>
    <row r="193" s="1" customFormat="1" ht="16.5"/>
    <row r="194" s="1" customFormat="1" ht="16.5"/>
    <row r="195" s="1" customFormat="1" ht="16.5"/>
    <row r="196" s="1" customFormat="1" ht="16.5"/>
    <row r="197" s="1" customFormat="1" ht="16.5"/>
    <row r="198" s="1" customFormat="1" ht="16.5"/>
    <row r="199" s="1" customFormat="1" ht="16.5"/>
    <row r="200" s="1" customFormat="1" ht="16.5"/>
    <row r="201" s="1" customFormat="1" ht="16.5"/>
    <row r="202" s="1" customFormat="1" ht="16.5"/>
    <row r="203" s="1" customFormat="1" ht="16.5"/>
    <row r="204" s="1" customFormat="1" ht="16.5"/>
    <row r="205" s="1" customFormat="1" ht="16.5"/>
    <row r="206" s="1" customFormat="1" ht="16.5"/>
    <row r="207" s="1" customFormat="1" ht="16.5"/>
    <row r="208" s="1" customFormat="1" ht="16.5"/>
    <row r="209" s="1" customFormat="1" ht="16.5"/>
    <row r="210" s="1" customFormat="1" ht="16.5"/>
    <row r="211" s="1" customFormat="1" ht="16.5"/>
  </sheetData>
  <mergeCells count="1">
    <mergeCell ref="A8:F8"/>
  </mergeCells>
  <pageMargins left="0.98425196850393704" right="0.23622047244094491" top="0.23622047244094491" bottom="0.23622047244094491" header="0" footer="0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84"/>
  <sheetViews>
    <sheetView view="pageBreakPreview" zoomScale="80" zoomScaleNormal="75" zoomScaleSheetLayoutView="80" workbookViewId="0">
      <selection activeCell="A37" sqref="A37"/>
    </sheetView>
  </sheetViews>
  <sheetFormatPr defaultRowHeight="15"/>
  <cols>
    <col min="1" max="1" width="66.42578125" customWidth="1"/>
    <col min="2" max="2" width="17.7109375" customWidth="1"/>
    <col min="3" max="3" width="12.7109375" customWidth="1"/>
    <col min="4" max="4" width="29" customWidth="1"/>
    <col min="5" max="5" width="20.85546875" customWidth="1"/>
    <col min="6" max="6" width="13.7109375" customWidth="1"/>
    <col min="7" max="7" width="13" customWidth="1"/>
    <col min="8" max="8" width="27.5703125" customWidth="1"/>
  </cols>
  <sheetData>
    <row r="1" spans="1:9" s="1" customFormat="1" ht="16.5">
      <c r="A1" s="41" t="s">
        <v>0</v>
      </c>
      <c r="B1" s="41"/>
      <c r="C1" s="41"/>
      <c r="D1" s="41"/>
      <c r="E1" s="41" t="s">
        <v>3</v>
      </c>
      <c r="F1" s="41"/>
      <c r="G1" s="41"/>
    </row>
    <row r="2" spans="1:9" s="1" customFormat="1" ht="16.5">
      <c r="A2" s="41" t="s">
        <v>1</v>
      </c>
      <c r="B2" s="41"/>
      <c r="C2" s="41"/>
      <c r="D2" s="41"/>
      <c r="E2" s="41"/>
      <c r="F2" s="41"/>
      <c r="G2" s="41"/>
    </row>
    <row r="3" spans="1:9" s="1" customFormat="1" ht="16.5">
      <c r="A3" s="41" t="s">
        <v>2</v>
      </c>
      <c r="B3" s="41"/>
      <c r="C3" s="41"/>
      <c r="D3" s="41"/>
      <c r="E3" s="41"/>
      <c r="F3" s="41"/>
      <c r="G3" s="41"/>
    </row>
    <row r="4" spans="1:9" s="1" customFormat="1" ht="16.5">
      <c r="A4" s="41"/>
      <c r="B4" s="41"/>
      <c r="C4" s="41"/>
      <c r="D4" s="41"/>
      <c r="E4" s="41"/>
      <c r="F4" s="41"/>
      <c r="G4" s="41"/>
    </row>
    <row r="5" spans="1:9" s="1" customFormat="1" ht="16.5">
      <c r="A5" s="41" t="s">
        <v>16</v>
      </c>
      <c r="B5" s="41"/>
      <c r="C5" s="41"/>
      <c r="D5" s="41"/>
      <c r="E5" s="41" t="s">
        <v>198</v>
      </c>
      <c r="F5" s="41"/>
      <c r="G5" s="41"/>
    </row>
    <row r="6" spans="1:9" s="1" customFormat="1" ht="16.5">
      <c r="A6" s="41" t="s">
        <v>199</v>
      </c>
      <c r="B6" s="41"/>
      <c r="C6" s="41"/>
      <c r="D6" s="41"/>
      <c r="E6" s="41" t="s">
        <v>199</v>
      </c>
      <c r="F6" s="41"/>
      <c r="G6" s="41"/>
    </row>
    <row r="7" spans="1:9" s="1" customFormat="1" ht="16.5">
      <c r="A7" s="9"/>
      <c r="B7" s="9"/>
      <c r="C7" s="9"/>
      <c r="D7" s="9"/>
      <c r="E7" s="9"/>
      <c r="F7" s="9"/>
      <c r="G7" s="9"/>
    </row>
    <row r="8" spans="1:9" s="1" customFormat="1" ht="57.6" customHeight="1">
      <c r="A8" s="172" t="s">
        <v>125</v>
      </c>
      <c r="B8" s="172"/>
      <c r="C8" s="172"/>
      <c r="D8" s="172"/>
      <c r="E8" s="172"/>
      <c r="F8" s="172"/>
      <c r="G8" s="9"/>
    </row>
    <row r="9" spans="1:9" s="1" customFormat="1" ht="16.5">
      <c r="A9" s="9"/>
      <c r="B9" s="9"/>
      <c r="C9" s="9"/>
      <c r="D9" s="9"/>
      <c r="E9" s="9"/>
      <c r="F9" s="9"/>
      <c r="G9" s="9"/>
    </row>
    <row r="10" spans="1:9" s="1" customFormat="1" ht="47.25">
      <c r="A10" s="42" t="s">
        <v>60</v>
      </c>
      <c r="B10" s="42" t="s">
        <v>61</v>
      </c>
      <c r="C10" s="40" t="s">
        <v>13</v>
      </c>
      <c r="D10" s="40" t="s">
        <v>8</v>
      </c>
      <c r="E10" s="40" t="s">
        <v>12</v>
      </c>
      <c r="F10" s="40" t="s">
        <v>62</v>
      </c>
      <c r="G10" s="40" t="s">
        <v>7</v>
      </c>
      <c r="H10" s="1" t="e">
        <f>+H10:J35F10H10:I52H10:J37H10:J39HH10:K148</f>
        <v>#NAME?</v>
      </c>
      <c r="I10" s="1" t="s">
        <v>56</v>
      </c>
    </row>
    <row r="11" spans="1:9" s="1" customFormat="1" ht="79.900000000000006" customHeight="1">
      <c r="A11" s="47" t="s">
        <v>107</v>
      </c>
      <c r="B11" s="48" t="s">
        <v>182</v>
      </c>
      <c r="C11" s="48">
        <v>3.2</v>
      </c>
      <c r="D11" s="48" t="s">
        <v>185</v>
      </c>
      <c r="E11" s="49">
        <v>765000</v>
      </c>
      <c r="F11" s="48" t="s">
        <v>20</v>
      </c>
      <c r="G11" s="48" t="s">
        <v>200</v>
      </c>
      <c r="H11" s="1" t="s">
        <v>43</v>
      </c>
      <c r="I11" s="1">
        <v>10</v>
      </c>
    </row>
    <row r="12" spans="1:9" s="1" customFormat="1" ht="39" customHeight="1">
      <c r="A12" s="39" t="s">
        <v>104</v>
      </c>
      <c r="B12" s="40" t="s">
        <v>197</v>
      </c>
      <c r="C12" s="46">
        <v>3.05</v>
      </c>
      <c r="D12" s="40" t="s">
        <v>106</v>
      </c>
      <c r="E12" s="45">
        <v>40000</v>
      </c>
      <c r="F12" s="40" t="s">
        <v>20</v>
      </c>
      <c r="G12" s="40" t="s">
        <v>100</v>
      </c>
      <c r="H12" s="1" t="s">
        <v>44</v>
      </c>
    </row>
    <row r="13" spans="1:9" s="1" customFormat="1" ht="30" customHeight="1">
      <c r="A13" s="39" t="s">
        <v>83</v>
      </c>
      <c r="B13" s="40" t="s">
        <v>84</v>
      </c>
      <c r="C13" s="40">
        <v>10</v>
      </c>
      <c r="D13" s="40" t="s">
        <v>135</v>
      </c>
      <c r="E13" s="45">
        <v>90100</v>
      </c>
      <c r="F13" s="40" t="s">
        <v>20</v>
      </c>
      <c r="G13" s="40" t="s">
        <v>39</v>
      </c>
    </row>
    <row r="14" spans="1:9" s="1" customFormat="1" ht="30" customHeight="1">
      <c r="A14" s="39" t="s">
        <v>85</v>
      </c>
      <c r="B14" s="40" t="s">
        <v>86</v>
      </c>
      <c r="C14" s="40">
        <v>1.55</v>
      </c>
      <c r="D14" s="40" t="s">
        <v>19</v>
      </c>
      <c r="E14" s="45">
        <v>3459</v>
      </c>
      <c r="F14" s="40" t="s">
        <v>20</v>
      </c>
      <c r="G14" s="40" t="s">
        <v>36</v>
      </c>
    </row>
    <row r="15" spans="1:9" s="1" customFormat="1" ht="30" customHeight="1">
      <c r="A15" s="39" t="s">
        <v>90</v>
      </c>
      <c r="B15" s="40" t="s">
        <v>91</v>
      </c>
      <c r="C15" s="40">
        <f>1.967-0.023</f>
        <v>1.9440000000000002</v>
      </c>
      <c r="D15" s="40" t="s">
        <v>32</v>
      </c>
      <c r="E15" s="45">
        <v>12000</v>
      </c>
      <c r="F15" s="40" t="s">
        <v>20</v>
      </c>
      <c r="G15" s="40" t="s">
        <v>37</v>
      </c>
      <c r="H15" s="1" t="s">
        <v>46</v>
      </c>
    </row>
    <row r="16" spans="1:9" s="1" customFormat="1" ht="30" customHeight="1">
      <c r="A16" s="39" t="s">
        <v>81</v>
      </c>
      <c r="B16" s="40" t="s">
        <v>82</v>
      </c>
      <c r="C16" s="40">
        <v>2.88</v>
      </c>
      <c r="D16" s="40" t="s">
        <v>89</v>
      </c>
      <c r="E16" s="45">
        <v>197400</v>
      </c>
      <c r="F16" s="40" t="s">
        <v>20</v>
      </c>
      <c r="G16" s="40" t="s">
        <v>38</v>
      </c>
      <c r="H16" s="1" t="s">
        <v>47</v>
      </c>
      <c r="I16" s="1">
        <v>2</v>
      </c>
    </row>
    <row r="17" spans="1:9" s="1" customFormat="1" ht="30" customHeight="1">
      <c r="A17" s="39" t="s">
        <v>77</v>
      </c>
      <c r="B17" s="40" t="s">
        <v>78</v>
      </c>
      <c r="C17" s="40">
        <v>1</v>
      </c>
      <c r="D17" s="40" t="s">
        <v>32</v>
      </c>
      <c r="E17" s="45">
        <v>47591</v>
      </c>
      <c r="F17" s="40" t="s">
        <v>20</v>
      </c>
      <c r="G17" s="40" t="s">
        <v>39</v>
      </c>
      <c r="H17" s="1" t="s">
        <v>44</v>
      </c>
    </row>
    <row r="18" spans="1:9" s="1" customFormat="1" ht="57.6" customHeight="1">
      <c r="A18" s="39" t="s">
        <v>21</v>
      </c>
      <c r="B18" s="40"/>
      <c r="C18" s="40"/>
      <c r="D18" s="40" t="s">
        <v>22</v>
      </c>
      <c r="E18" s="45">
        <v>120000</v>
      </c>
      <c r="F18" s="40" t="s">
        <v>20</v>
      </c>
      <c r="G18" s="40" t="s">
        <v>39</v>
      </c>
      <c r="H18" s="1" t="s">
        <v>50</v>
      </c>
    </row>
    <row r="19" spans="1:9" s="1" customFormat="1" ht="30" customHeight="1">
      <c r="A19" s="39" t="s">
        <v>23</v>
      </c>
      <c r="B19" s="40"/>
      <c r="C19" s="40"/>
      <c r="D19" s="40" t="s">
        <v>24</v>
      </c>
      <c r="E19" s="45">
        <f>522569.24-433246.3</f>
        <v>89322.94</v>
      </c>
      <c r="F19" s="40" t="s">
        <v>20</v>
      </c>
      <c r="G19" s="40" t="s">
        <v>40</v>
      </c>
      <c r="H19" s="1" t="s">
        <v>20</v>
      </c>
    </row>
    <row r="20" spans="1:9" s="1" customFormat="1" ht="35.450000000000003" customHeight="1">
      <c r="A20" s="39" t="s">
        <v>183</v>
      </c>
      <c r="B20" s="40" t="s">
        <v>184</v>
      </c>
      <c r="C20" s="40">
        <f>1.455-0.018</f>
        <v>1.4370000000000001</v>
      </c>
      <c r="D20" s="40" t="s">
        <v>186</v>
      </c>
      <c r="E20" s="45">
        <v>400000</v>
      </c>
      <c r="F20" s="40" t="s">
        <v>20</v>
      </c>
      <c r="G20" s="40" t="s">
        <v>40</v>
      </c>
    </row>
    <row r="21" spans="1:9" s="1" customFormat="1" ht="47.45" customHeight="1">
      <c r="A21" s="39" t="s">
        <v>75</v>
      </c>
      <c r="B21" s="40" t="s">
        <v>76</v>
      </c>
      <c r="C21" s="40">
        <v>1.2</v>
      </c>
      <c r="D21" s="40" t="s">
        <v>32</v>
      </c>
      <c r="E21" s="45">
        <v>5000</v>
      </c>
      <c r="F21" s="40" t="s">
        <v>20</v>
      </c>
      <c r="G21" s="40" t="s">
        <v>40</v>
      </c>
      <c r="H21" s="7" t="s">
        <v>20</v>
      </c>
    </row>
    <row r="22" spans="1:9" s="1" customFormat="1" ht="49.15" customHeight="1">
      <c r="A22" s="39" t="s">
        <v>115</v>
      </c>
      <c r="B22" s="40" t="s">
        <v>116</v>
      </c>
      <c r="C22" s="40">
        <v>0.32800000000000001</v>
      </c>
      <c r="D22" s="40" t="s">
        <v>117</v>
      </c>
      <c r="E22" s="45">
        <v>100000</v>
      </c>
      <c r="F22" s="40" t="s">
        <v>20</v>
      </c>
      <c r="G22" s="40" t="s">
        <v>100</v>
      </c>
      <c r="H22" s="1" t="s">
        <v>26</v>
      </c>
    </row>
    <row r="23" spans="1:9" s="1" customFormat="1" ht="49.15" customHeight="1">
      <c r="A23" s="39" t="s">
        <v>115</v>
      </c>
      <c r="B23" s="40" t="s">
        <v>187</v>
      </c>
      <c r="C23" s="40"/>
      <c r="D23" s="40" t="s">
        <v>114</v>
      </c>
      <c r="E23" s="45">
        <v>1500</v>
      </c>
      <c r="F23" s="40" t="s">
        <v>20</v>
      </c>
      <c r="G23" s="40" t="s">
        <v>40</v>
      </c>
    </row>
    <row r="24" spans="1:9" s="1" customFormat="1" ht="29.45" customHeight="1">
      <c r="A24" s="39" t="s">
        <v>188</v>
      </c>
      <c r="B24" s="40" t="s">
        <v>189</v>
      </c>
      <c r="C24" s="40">
        <f>5.253-0.003</f>
        <v>5.25</v>
      </c>
      <c r="D24" s="40" t="s">
        <v>190</v>
      </c>
      <c r="E24" s="45">
        <v>21500</v>
      </c>
      <c r="F24" s="40" t="s">
        <v>20</v>
      </c>
      <c r="G24" s="40" t="s">
        <v>40</v>
      </c>
    </row>
    <row r="25" spans="1:9" s="1" customFormat="1" ht="34.9" customHeight="1">
      <c r="A25" s="39" t="s">
        <v>191</v>
      </c>
      <c r="B25" s="40" t="s">
        <v>192</v>
      </c>
      <c r="C25" s="40">
        <f>0.35-0.011</f>
        <v>0.33899999999999997</v>
      </c>
      <c r="D25" s="40" t="s">
        <v>32</v>
      </c>
      <c r="E25" s="45">
        <v>5800</v>
      </c>
      <c r="F25" s="40" t="s">
        <v>20</v>
      </c>
      <c r="G25" s="40" t="s">
        <v>40</v>
      </c>
    </row>
    <row r="26" spans="1:9" s="1" customFormat="1" ht="34.9" customHeight="1">
      <c r="A26" s="39" t="s">
        <v>194</v>
      </c>
      <c r="B26" s="40" t="s">
        <v>193</v>
      </c>
      <c r="C26" s="40">
        <v>0.39</v>
      </c>
      <c r="D26" s="40" t="s">
        <v>32</v>
      </c>
      <c r="E26" s="45">
        <v>2040</v>
      </c>
      <c r="F26" s="40" t="s">
        <v>20</v>
      </c>
      <c r="G26" s="40" t="s">
        <v>40</v>
      </c>
    </row>
    <row r="27" spans="1:9" s="1" customFormat="1" ht="34.9" customHeight="1">
      <c r="A27" s="39" t="s">
        <v>195</v>
      </c>
      <c r="B27" s="40" t="s">
        <v>196</v>
      </c>
      <c r="C27" s="40">
        <f>2.409-1.047</f>
        <v>1.3619999999999999</v>
      </c>
      <c r="D27" s="40" t="s">
        <v>32</v>
      </c>
      <c r="E27" s="45">
        <v>17200</v>
      </c>
      <c r="F27" s="40" t="s">
        <v>20</v>
      </c>
      <c r="G27" s="40" t="s">
        <v>40</v>
      </c>
    </row>
    <row r="28" spans="1:9" s="1" customFormat="1" ht="63">
      <c r="A28" s="39" t="s">
        <v>71</v>
      </c>
      <c r="B28" s="40" t="s">
        <v>72</v>
      </c>
      <c r="C28" s="40">
        <f>5.45-2.3</f>
        <v>3.1500000000000004</v>
      </c>
      <c r="D28" s="40" t="s">
        <v>58</v>
      </c>
      <c r="E28" s="45">
        <f>1130401.88-1004780.9</f>
        <v>125620.97999999986</v>
      </c>
      <c r="F28" s="40" t="s">
        <v>20</v>
      </c>
      <c r="G28" s="40" t="s">
        <v>39</v>
      </c>
      <c r="H28" s="1" t="s">
        <v>20</v>
      </c>
      <c r="I28" s="1">
        <v>1</v>
      </c>
    </row>
    <row r="29" spans="1:9" s="1" customFormat="1" ht="40.15" customHeight="1">
      <c r="A29" s="39" t="s">
        <v>109</v>
      </c>
      <c r="B29" s="40" t="s">
        <v>110</v>
      </c>
      <c r="C29" s="40">
        <f>1.08-0.036</f>
        <v>1.044</v>
      </c>
      <c r="D29" s="40" t="s">
        <v>32</v>
      </c>
      <c r="E29" s="45">
        <v>34257</v>
      </c>
      <c r="F29" s="40" t="s">
        <v>20</v>
      </c>
      <c r="G29" s="40" t="s">
        <v>40</v>
      </c>
      <c r="H29" s="1" t="s">
        <v>20</v>
      </c>
    </row>
    <row r="30" spans="1:9" s="1" customFormat="1" ht="34.9" customHeight="1">
      <c r="A30" s="39" t="s">
        <v>69</v>
      </c>
      <c r="B30" s="40" t="s">
        <v>70</v>
      </c>
      <c r="C30" s="40">
        <f>0.553-0.017</f>
        <v>0.53600000000000003</v>
      </c>
      <c r="D30" s="40" t="s">
        <v>32</v>
      </c>
      <c r="E30" s="45">
        <v>17854</v>
      </c>
      <c r="F30" s="40" t="s">
        <v>20</v>
      </c>
      <c r="G30" s="40" t="s">
        <v>33</v>
      </c>
      <c r="H30" s="7" t="s">
        <v>20</v>
      </c>
    </row>
    <row r="31" spans="1:9" s="1" customFormat="1" ht="26.45" customHeight="1">
      <c r="A31" s="47" t="s">
        <v>63</v>
      </c>
      <c r="B31" s="48" t="s">
        <v>64</v>
      </c>
      <c r="C31" s="48">
        <f>4.854-3.684</f>
        <v>1.17</v>
      </c>
      <c r="D31" s="48" t="s">
        <v>32</v>
      </c>
      <c r="E31" s="49">
        <v>30530</v>
      </c>
      <c r="F31" s="48" t="s">
        <v>20</v>
      </c>
      <c r="G31" s="48" t="s">
        <v>33</v>
      </c>
      <c r="H31" s="1" t="s">
        <v>52</v>
      </c>
    </row>
    <row r="32" spans="1:9" s="1" customFormat="1" ht="31.5">
      <c r="A32" s="39" t="s">
        <v>97</v>
      </c>
      <c r="B32" s="40" t="s">
        <v>98</v>
      </c>
      <c r="C32" s="40">
        <f>12.1-7.9</f>
        <v>4.1999999999999993</v>
      </c>
      <c r="D32" s="40" t="s">
        <v>99</v>
      </c>
      <c r="E32" s="45">
        <v>1368020</v>
      </c>
      <c r="F32" s="40" t="s">
        <v>20</v>
      </c>
      <c r="G32" s="40" t="s">
        <v>118</v>
      </c>
      <c r="H32" s="1" t="s">
        <v>55</v>
      </c>
    </row>
    <row r="33" spans="1:9" s="1" customFormat="1" ht="33" customHeight="1">
      <c r="A33" s="38" t="s">
        <v>122</v>
      </c>
      <c r="B33" s="40" t="s">
        <v>123</v>
      </c>
      <c r="C33" s="40">
        <v>2.7</v>
      </c>
      <c r="D33" s="40" t="s">
        <v>136</v>
      </c>
      <c r="E33" s="40">
        <v>165600</v>
      </c>
      <c r="F33" s="40" t="s">
        <v>20</v>
      </c>
      <c r="G33" s="40" t="s">
        <v>40</v>
      </c>
      <c r="H33" s="1" t="s">
        <v>42</v>
      </c>
      <c r="I33" s="1">
        <v>1</v>
      </c>
    </row>
    <row r="34" spans="1:9" s="1" customFormat="1" ht="46.9" customHeight="1">
      <c r="A34" s="39" t="s">
        <v>94</v>
      </c>
      <c r="B34" s="40" t="s">
        <v>95</v>
      </c>
      <c r="C34" s="40">
        <v>3.258</v>
      </c>
      <c r="D34" s="40" t="s">
        <v>96</v>
      </c>
      <c r="E34" s="45">
        <v>207500</v>
      </c>
      <c r="F34" s="40" t="s">
        <v>20</v>
      </c>
      <c r="G34" s="40" t="s">
        <v>100</v>
      </c>
      <c r="H34" s="8" t="s">
        <v>49</v>
      </c>
      <c r="I34" s="1">
        <v>2</v>
      </c>
    </row>
    <row r="35" spans="1:9" s="1" customFormat="1" ht="37.9" customHeight="1">
      <c r="A35" s="39" t="s">
        <v>85</v>
      </c>
      <c r="B35" s="40" t="s">
        <v>92</v>
      </c>
      <c r="C35" s="40">
        <v>1.3</v>
      </c>
      <c r="D35" s="40" t="s">
        <v>93</v>
      </c>
      <c r="E35" s="45">
        <v>265661</v>
      </c>
      <c r="F35" s="40" t="s">
        <v>20</v>
      </c>
      <c r="G35" s="40" t="s">
        <v>35</v>
      </c>
      <c r="H35" s="1" t="s">
        <v>45</v>
      </c>
    </row>
    <row r="36" spans="1:9" s="1" customFormat="1" ht="72.599999999999994" customHeight="1">
      <c r="A36" s="39" t="s">
        <v>103</v>
      </c>
      <c r="B36" s="40" t="s">
        <v>102</v>
      </c>
      <c r="C36" s="40"/>
      <c r="D36" s="40" t="s">
        <v>27</v>
      </c>
      <c r="E36" s="45">
        <v>49503</v>
      </c>
      <c r="F36" s="40" t="s">
        <v>20</v>
      </c>
      <c r="G36" s="40" t="s">
        <v>39</v>
      </c>
      <c r="H36" s="1" t="s">
        <v>59</v>
      </c>
    </row>
    <row r="37" spans="1:9" s="1" customFormat="1" ht="33" customHeight="1">
      <c r="A37" s="39" t="s">
        <v>67</v>
      </c>
      <c r="B37" s="40" t="s">
        <v>68</v>
      </c>
      <c r="C37" s="40">
        <f>1.52-0.9</f>
        <v>0.62</v>
      </c>
      <c r="D37" s="40" t="s">
        <v>32</v>
      </c>
      <c r="E37" s="45">
        <v>3116</v>
      </c>
      <c r="F37" s="40" t="s">
        <v>20</v>
      </c>
      <c r="G37" s="40" t="s">
        <v>40</v>
      </c>
      <c r="H37" s="8" t="s">
        <v>54</v>
      </c>
    </row>
    <row r="38" spans="1:9" s="1" customFormat="1" ht="26.45" customHeight="1">
      <c r="A38" s="50" t="s">
        <v>28</v>
      </c>
      <c r="B38" s="50"/>
      <c r="C38" s="43">
        <f>SUM(C11:C37)</f>
        <v>51.908000000000001</v>
      </c>
      <c r="D38" s="51"/>
      <c r="E38" s="44">
        <f>SUM(E11:E37)</f>
        <v>4185574.92</v>
      </c>
      <c r="F38" s="43"/>
      <c r="G38" s="40"/>
    </row>
    <row r="39" spans="1:9" s="1" customFormat="1" ht="16.5">
      <c r="A39" s="41"/>
      <c r="B39" s="41"/>
      <c r="C39" s="54"/>
      <c r="D39" s="41"/>
      <c r="E39" s="41"/>
      <c r="F39" s="41"/>
      <c r="G39" s="41"/>
      <c r="H39" s="5"/>
    </row>
    <row r="40" spans="1:9" s="1" customFormat="1" ht="32.450000000000003" customHeight="1">
      <c r="A40" s="52" t="s">
        <v>30</v>
      </c>
      <c r="B40" s="52"/>
      <c r="C40" s="52"/>
      <c r="D40" s="52"/>
      <c r="E40" s="52"/>
      <c r="F40" s="52"/>
      <c r="G40" s="41"/>
    </row>
    <row r="41" spans="1:9" s="1" customFormat="1" ht="31.15" customHeight="1">
      <c r="A41" s="52" t="s">
        <v>29</v>
      </c>
      <c r="B41" s="52"/>
      <c r="C41" s="53"/>
      <c r="D41" s="52"/>
      <c r="E41" s="52"/>
      <c r="F41" s="53" t="s">
        <v>31</v>
      </c>
      <c r="G41" s="41"/>
    </row>
    <row r="42" spans="1:9" s="1" customFormat="1" ht="16.5"/>
    <row r="43" spans="1:9" s="1" customFormat="1" ht="16.5"/>
    <row r="44" spans="1:9" s="1" customFormat="1" ht="16.5">
      <c r="A44" s="2"/>
      <c r="B44" s="2"/>
      <c r="C44" s="4"/>
      <c r="D44" s="2"/>
      <c r="E44" s="3"/>
      <c r="F44" s="4"/>
    </row>
    <row r="45" spans="1:9" s="1" customFormat="1" ht="16.5">
      <c r="C45" s="6"/>
      <c r="E45" s="5"/>
      <c r="F45" s="6"/>
    </row>
    <row r="46" spans="1:9" s="1" customFormat="1" ht="16.5"/>
    <row r="47" spans="1:9" s="1" customFormat="1" ht="16.5"/>
    <row r="48" spans="1:9" s="1" customFormat="1" ht="16.5"/>
    <row r="49" s="1" customFormat="1" ht="16.5"/>
    <row r="50" s="1" customFormat="1" ht="16.5"/>
    <row r="51" s="1" customFormat="1" ht="16.5"/>
    <row r="52" s="1" customFormat="1" ht="16.5"/>
    <row r="53" s="1" customFormat="1" ht="16.5"/>
    <row r="54" s="1" customFormat="1" ht="16.5"/>
    <row r="55" s="1" customFormat="1" ht="16.5"/>
    <row r="56" s="1" customFormat="1" ht="16.5"/>
    <row r="57" s="1" customFormat="1" ht="16.5"/>
    <row r="58" s="1" customFormat="1" ht="16.5"/>
    <row r="59" s="1" customFormat="1" ht="16.5"/>
    <row r="60" s="1" customFormat="1" ht="16.5"/>
    <row r="61" s="1" customFormat="1" ht="16.5"/>
    <row r="62" s="1" customFormat="1" ht="16.5"/>
    <row r="63" s="1" customFormat="1" ht="16.5"/>
    <row r="64" s="1" customFormat="1" ht="16.5"/>
    <row r="65" s="1" customFormat="1" ht="16.5"/>
    <row r="66" s="1" customFormat="1" ht="16.5"/>
    <row r="67" s="1" customFormat="1" ht="16.5"/>
    <row r="68" s="1" customFormat="1" ht="16.5"/>
    <row r="69" s="1" customFormat="1" ht="16.5"/>
    <row r="70" s="1" customFormat="1" ht="16.5"/>
    <row r="71" s="1" customFormat="1" ht="16.5"/>
    <row r="72" s="1" customFormat="1" ht="16.5"/>
    <row r="73" s="1" customFormat="1" ht="16.5"/>
    <row r="74" s="1" customFormat="1" ht="16.5"/>
    <row r="75" s="1" customFormat="1" ht="16.5"/>
    <row r="76" s="1" customFormat="1" ht="16.5"/>
    <row r="77" s="1" customFormat="1" ht="16.5"/>
    <row r="78" s="1" customFormat="1" ht="16.5"/>
    <row r="79" s="1" customFormat="1" ht="16.5"/>
    <row r="80" s="1" customFormat="1" ht="16.5"/>
    <row r="81" s="1" customFormat="1" ht="16.5"/>
    <row r="82" s="1" customFormat="1" ht="16.5"/>
    <row r="83" s="1" customFormat="1" ht="16.5"/>
    <row r="84" s="1" customFormat="1" ht="16.5"/>
    <row r="85" s="1" customFormat="1" ht="16.5"/>
    <row r="86" s="1" customFormat="1" ht="16.5"/>
    <row r="87" s="1" customFormat="1" ht="16.5"/>
    <row r="88" s="1" customFormat="1" ht="16.5"/>
    <row r="89" s="1" customFormat="1" ht="16.5"/>
    <row r="90" s="1" customFormat="1" ht="16.5"/>
    <row r="91" s="1" customFormat="1" ht="16.5"/>
    <row r="92" s="1" customFormat="1" ht="16.5"/>
    <row r="93" s="1" customFormat="1" ht="16.5"/>
    <row r="94" s="1" customFormat="1" ht="16.5"/>
    <row r="95" s="1" customFormat="1" ht="16.5"/>
    <row r="96" s="1" customFormat="1" ht="16.5"/>
    <row r="97" s="1" customFormat="1" ht="16.5"/>
    <row r="98" s="1" customFormat="1" ht="16.5"/>
    <row r="99" s="1" customFormat="1" ht="16.5"/>
    <row r="100" s="1" customFormat="1" ht="16.5"/>
    <row r="101" s="1" customFormat="1" ht="16.5"/>
    <row r="102" s="1" customFormat="1" ht="16.5"/>
    <row r="103" s="1" customFormat="1" ht="16.5"/>
    <row r="104" s="1" customFormat="1" ht="16.5"/>
    <row r="105" s="1" customFormat="1" ht="16.5"/>
    <row r="106" s="1" customFormat="1" ht="16.5"/>
    <row r="107" s="1" customFormat="1" ht="16.5"/>
    <row r="108" s="1" customFormat="1" ht="16.5"/>
    <row r="109" s="1" customFormat="1" ht="16.5"/>
    <row r="110" s="1" customFormat="1" ht="16.5"/>
    <row r="111" s="1" customFormat="1" ht="16.5"/>
    <row r="112" s="1" customFormat="1" ht="16.5"/>
    <row r="113" s="1" customFormat="1" ht="16.5"/>
    <row r="114" s="1" customFormat="1" ht="16.5"/>
    <row r="115" s="1" customFormat="1" ht="16.5"/>
    <row r="116" s="1" customFormat="1" ht="16.5"/>
    <row r="117" s="1" customFormat="1" ht="16.5"/>
    <row r="118" s="1" customFormat="1" ht="16.5"/>
    <row r="119" s="1" customFormat="1" ht="16.5"/>
    <row r="120" s="1" customFormat="1" ht="16.5"/>
    <row r="121" s="1" customFormat="1" ht="16.5"/>
    <row r="122" s="1" customFormat="1" ht="16.5"/>
    <row r="123" s="1" customFormat="1" ht="16.5"/>
    <row r="124" s="1" customFormat="1" ht="16.5"/>
    <row r="125" s="1" customFormat="1" ht="16.5"/>
    <row r="126" s="1" customFormat="1" ht="16.5"/>
    <row r="127" s="1" customFormat="1" ht="16.5"/>
    <row r="128" s="1" customFormat="1" ht="16.5"/>
    <row r="129" s="1" customFormat="1" ht="16.5"/>
    <row r="130" s="1" customFormat="1" ht="16.5"/>
    <row r="131" s="1" customFormat="1" ht="16.5"/>
    <row r="132" s="1" customFormat="1" ht="16.5"/>
    <row r="133" s="1" customFormat="1" ht="16.5"/>
    <row r="134" s="1" customFormat="1" ht="16.5"/>
    <row r="135" s="1" customFormat="1" ht="16.5"/>
    <row r="136" s="1" customFormat="1" ht="16.5"/>
    <row r="137" s="1" customFormat="1" ht="16.5"/>
    <row r="138" s="1" customFormat="1" ht="16.5"/>
    <row r="139" s="1" customFormat="1" ht="16.5"/>
    <row r="140" s="1" customFormat="1" ht="16.5"/>
    <row r="141" s="1" customFormat="1" ht="16.5"/>
    <row r="142" s="1" customFormat="1" ht="16.5"/>
    <row r="143" s="1" customFormat="1" ht="16.5"/>
    <row r="144" s="1" customFormat="1" ht="16.5"/>
    <row r="145" s="1" customFormat="1" ht="16.5"/>
    <row r="146" s="1" customFormat="1" ht="16.5"/>
    <row r="147" s="1" customFormat="1" ht="16.5"/>
    <row r="148" s="1" customFormat="1" ht="16.5"/>
    <row r="149" s="1" customFormat="1" ht="16.5"/>
    <row r="150" s="1" customFormat="1" ht="16.5"/>
    <row r="151" s="1" customFormat="1" ht="16.5"/>
    <row r="152" s="1" customFormat="1" ht="16.5"/>
    <row r="153" s="1" customFormat="1" ht="16.5"/>
    <row r="154" s="1" customFormat="1" ht="16.5"/>
    <row r="155" s="1" customFormat="1" ht="16.5"/>
    <row r="156" s="1" customFormat="1" ht="16.5"/>
    <row r="157" s="1" customFormat="1" ht="16.5"/>
    <row r="158" s="1" customFormat="1" ht="16.5"/>
    <row r="159" s="1" customFormat="1" ht="16.5"/>
    <row r="160" s="1" customFormat="1" ht="16.5"/>
    <row r="161" s="1" customFormat="1" ht="16.5"/>
    <row r="162" s="1" customFormat="1" ht="16.5"/>
    <row r="163" s="1" customFormat="1" ht="16.5"/>
    <row r="164" s="1" customFormat="1" ht="16.5"/>
    <row r="165" s="1" customFormat="1" ht="16.5"/>
    <row r="166" s="1" customFormat="1" ht="16.5"/>
    <row r="167" s="1" customFormat="1" ht="16.5"/>
    <row r="168" s="1" customFormat="1" ht="16.5"/>
    <row r="169" s="1" customFormat="1" ht="16.5"/>
    <row r="170" s="1" customFormat="1" ht="16.5"/>
    <row r="171" s="1" customFormat="1" ht="16.5"/>
    <row r="172" s="1" customFormat="1" ht="16.5"/>
    <row r="173" s="1" customFormat="1" ht="16.5"/>
    <row r="174" s="1" customFormat="1" ht="16.5"/>
    <row r="175" s="1" customFormat="1" ht="16.5"/>
    <row r="176" s="1" customFormat="1" ht="16.5"/>
    <row r="177" s="1" customFormat="1" ht="16.5"/>
    <row r="178" s="1" customFormat="1" ht="16.5"/>
    <row r="179" s="1" customFormat="1" ht="16.5"/>
    <row r="180" s="1" customFormat="1" ht="16.5"/>
    <row r="181" s="1" customFormat="1" ht="16.5"/>
    <row r="182" s="1" customFormat="1" ht="16.5"/>
    <row r="183" s="1" customFormat="1" ht="16.5"/>
    <row r="184" s="1" customFormat="1" ht="16.5"/>
  </sheetData>
  <mergeCells count="1">
    <mergeCell ref="A8:F8"/>
  </mergeCells>
  <pageMargins left="0.6692913385826772" right="0.23622047244094491" top="0.19685039370078741" bottom="0.11811023622047245" header="0" footer="0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2026</vt:lpstr>
      <vt:lpstr>2026 (все)</vt:lpstr>
      <vt:lpstr>2026 (переходящие</vt:lpstr>
      <vt:lpstr>2026 (для сайта МРИК)</vt:lpstr>
      <vt:lpstr>Лист1 (2)</vt:lpstr>
      <vt:lpstr>Лист1 (3)</vt:lpstr>
      <vt:lpstr>'2026'!Область_печати</vt:lpstr>
      <vt:lpstr>'2026 (все)'!Область_печати</vt:lpstr>
      <vt:lpstr>'2026 (для сайта МРИК)'!Область_печати</vt:lpstr>
      <vt:lpstr>'2026 (переходящие'!Область_печати</vt:lpstr>
      <vt:lpstr>'Лист1 (2)'!Область_печати</vt:lpstr>
      <vt:lpstr>'Лист1 (3)'!Область_печати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2026-04-15T11:11:59Z</cp:lastPrinted>
  <dcterms:created xsi:type="dcterms:W3CDTF">2024-01-09T08:01:47Z</dcterms:created>
  <dcterms:modified xsi:type="dcterms:W3CDTF">2026-04-16T05:08:32Z</dcterms:modified>
</cp:coreProperties>
</file>